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0"/>
  </bookViews>
  <sheets>
    <sheet name="Справочно" sheetId="1" r:id="rId1"/>
    <sheet name="п.16" sheetId="2" r:id="rId2"/>
    <sheet name="п.18" sheetId="3" r:id="rId3"/>
    <sheet name="п.19 отчет 2014" sheetId="4" r:id="rId4"/>
    <sheet name="п.20 отчет 2014" sheetId="5" r:id="rId5"/>
    <sheet name="п.21" sheetId="6" r:id="rId6"/>
    <sheet name="п.22" sheetId="7" r:id="rId7"/>
    <sheet name="п. 24" sheetId="8" r:id="rId8"/>
    <sheet name="п. 25" sheetId="9" r:id="rId9"/>
    <sheet name="п. 26" sheetId="10" r:id="rId10"/>
    <sheet name="п.27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 localSheetId="0">'[4]TEHSHEET'!$B$19:$B$21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>'[2]TEHSHEET'!$F$3:$F$6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 localSheetId="0">'[5]tech'!$F$25:$F$51</definedName>
    <definedName name="topl">'[1]tech'!$F$25:$F$51</definedName>
    <definedName name="version">'[1]Инструкция'!$P$2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7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<sst xmlns="http://schemas.openxmlformats.org/spreadsheetml/2006/main" count="378" uniqueCount="283">
  <si>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</si>
  <si>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</si>
  <si>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</si>
  <si>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</si>
  <si>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</si>
  <si>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</si>
  <si>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</si>
  <si>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Передач и сбыт тепловой энергии</t>
  </si>
  <si>
    <t>Предлагаемый метод регулирования</t>
  </si>
  <si>
    <t>Период действия тарифов</t>
  </si>
  <si>
    <t>Инвестиционная программа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</si>
  <si>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</si>
  <si>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</si>
  <si>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</si>
  <si>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 xml:space="preserve">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</si>
  <si>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</si>
  <si>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</si>
  <si>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</si>
  <si>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</si>
  <si>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</si>
  <si>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</si>
  <si>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</si>
  <si>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</si>
  <si>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</si>
  <si>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</si>
  <si>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</si>
  <si>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</si>
  <si>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</si>
  <si>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</si>
  <si>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</si>
  <si>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Сведения о необходимой валовой выручке на соответствующий период,  тыс. руб.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</si>
  <si>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</si>
  <si>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</si>
  <si>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Управление по тарифному регулированию Мурманской области</t>
  </si>
  <si>
    <t>183001 г. Мурманск, ул. Траловая, д.12</t>
  </si>
  <si>
    <t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15.01.2002.</t>
  </si>
  <si>
    <t>Главный энергетик- начальник энергохозяйства Шаповалов Сергей Александрович т. 28-67-88, м. т. 8 911 304 08 06
Инженер-энергетик Скорынина Дарья Андреевна: т. 28-61-25
Ведущий юрисконсульт Исакова Елена Борисовна т. 28-78-78</t>
  </si>
  <si>
    <t>www.portofmurmansk.ru</t>
  </si>
  <si>
    <t>Информация размещена на официальном сайте www.portofmurmansk.ru в разделе " Форму договора можно скачать здесь"</t>
  </si>
  <si>
    <t>Информация размещена на официальном сайте www.portofmurmansk.ru в разделе "Заявка на подключение к системе теплоснабжения"</t>
  </si>
  <si>
    <t>Информация размещена на официальном сайте www.portofmurmansk.ru в разделе " Документы, необходимые для заключения договора"</t>
  </si>
  <si>
    <t xml:space="preserve">      Тарифы на тепловую энергию для потребителей ОАО «Мурманский морской рыбный порт», приобретающих тепловую энергию через сети ОАО «Мурманский морской рыбный порт», с календарной разбивкой: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</si>
  <si>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</si>
  <si>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</si>
  <si>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п. 16. Информация о тарифах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</si>
  <si>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</si>
  <si>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</si>
  <si>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</si>
  <si>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</si>
  <si>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</si>
  <si>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</si>
  <si>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</si>
  <si>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</si>
  <si>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mail@mmrp.ru</t>
  </si>
  <si>
    <t>Информация размещена на:                    1. Официальном сайте www.portofmurmansk.ru в разделе  "ЗАКУПКИ"                                                            2. На сайте www.zakupki.gov.ru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</si>
  <si>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</si>
  <si>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следующую информацию:</t>
  </si>
  <si>
    <t xml:space="preserve">п. 18 Общая информация о регулируемой организации в сфере теплоснабжения </t>
  </si>
  <si>
    <t>№ п/п</t>
  </si>
  <si>
    <t>Наименование показателя</t>
  </si>
  <si>
    <t>Значение</t>
  </si>
  <si>
    <t>Наименование юридического лица, фамилия, имя и отчество руководителя регулируемой организации</t>
  </si>
  <si>
    <t xml:space="preserve">ОАО «Мурманский морской рыбный порт»
Врио генерального директора – Полянский Александр Владимирович
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</si>
  <si>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</si>
  <si>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</si>
  <si>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</si>
  <si>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 xml:space="preserve">Адрес: ул. Траловая, д.12,                                г. Мурманск, 183001 Россия
Тел: (815-2)287222, 286318. Факс: 8(815-2)286500
E-mail: mail@mmrp.ru www.portofmurmansk.ru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</si>
  <si>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</si>
  <si>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</si>
  <si>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Регулируемый вид деятельности;</t>
  </si>
  <si>
    <t>Теплоснабжение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</si>
  <si>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</si>
  <si>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</si>
  <si>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</si>
  <si>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</si>
  <si>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</si>
  <si>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</si>
  <si>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</si>
  <si>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</si>
  <si>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метод экономически обоснованных расходов (затрат)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</si>
  <si>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</si>
  <si>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 xml:space="preserve">N п/п </t>
  </si>
  <si>
    <t xml:space="preserve">Наименование показателя           </t>
  </si>
  <si>
    <t>Единица  измерения</t>
  </si>
  <si>
    <t>План 2013</t>
  </si>
  <si>
    <t>Вид регулируемой деятельности</t>
  </si>
  <si>
    <t>x</t>
  </si>
  <si>
    <t>Передача и сбыт тепловой энергии</t>
  </si>
  <si>
    <t>производство, передача и сбыт тепловой энергии</t>
  </si>
  <si>
    <t>а</t>
  </si>
  <si>
    <t>Выручка от регулируемой деятельности</t>
  </si>
  <si>
    <t>тыс. руб.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</si>
  <si>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</si>
  <si>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</si>
  <si>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</si>
  <si>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</si>
  <si>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-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</si>
  <si>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</si>
  <si>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</si>
  <si>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</si>
  <si>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</si>
  <si>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</si>
  <si>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</si>
  <si>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</si>
  <si>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</si>
  <si>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</si>
  <si>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</si>
  <si>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покупка на основании проведенных открытых конкурсов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</si>
  <si>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</si>
  <si>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</si>
  <si>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</si>
  <si>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</si>
  <si>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</si>
  <si>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</si>
  <si>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</si>
  <si>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</si>
  <si>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</si>
  <si>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</si>
  <si>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</si>
  <si>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</si>
  <si>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</si>
  <si>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</si>
  <si>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</si>
  <si>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</si>
  <si>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</si>
  <si>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</si>
  <si>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</si>
  <si>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</si>
  <si>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</si>
  <si>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</si>
  <si>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</si>
  <si>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</si>
  <si>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t>б.7.2.</t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</si>
  <si>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</si>
  <si>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</si>
  <si>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</si>
  <si>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</si>
  <si>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</si>
  <si>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</si>
  <si>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</si>
  <si>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</si>
  <si>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</si>
  <si>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</si>
  <si>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</si>
  <si>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</si>
  <si>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</si>
  <si>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</si>
  <si>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</si>
  <si>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</si>
  <si>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</si>
  <si>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</si>
  <si>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 xml:space="preserve"> - 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</si>
  <si>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</si>
  <si>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</si>
  <si>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</si>
  <si>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</si>
  <si>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</si>
  <si>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</si>
  <si>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</si>
  <si>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</si>
  <si>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</si>
  <si>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</si>
  <si>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</si>
  <si>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</si>
  <si>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</si>
  <si>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</si>
  <si>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</si>
  <si>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</si>
  <si>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</si>
  <si>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</si>
  <si>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</si>
  <si>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</si>
  <si>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</si>
  <si>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</si>
  <si>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</si>
  <si>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</si>
  <si>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</si>
  <si>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</si>
  <si>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</si>
  <si>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</si>
  <si>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</si>
  <si>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</si>
  <si>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</si>
  <si>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</si>
  <si>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</si>
  <si>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</si>
  <si>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</si>
  <si>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</si>
  <si>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</si>
  <si>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</si>
  <si>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</si>
  <si>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</si>
  <si>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</si>
  <si>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</si>
  <si>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</si>
  <si>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</si>
  <si>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</si>
  <si>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</si>
  <si>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</si>
  <si>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</si>
  <si>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Факт 2014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</si>
  <si>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</si>
  <si>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</si>
  <si>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</si>
  <si>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</si>
  <si>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</si>
  <si>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п. 21 Информация об инвестиционных программах регулируемой организации</t>
  </si>
  <si>
    <t>ОАО "Мурманский морской рыбный порт"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</si>
  <si>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</si>
  <si>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</si>
  <si>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</si>
  <si>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</si>
  <si>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</si>
  <si>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</si>
  <si>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</si>
  <si>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</si>
  <si>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</si>
  <si>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</si>
  <si>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</si>
  <si>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</si>
  <si>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</si>
  <si>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</si>
  <si>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</si>
  <si>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</si>
  <si>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</si>
  <si>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</si>
  <si>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</si>
  <si>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</si>
  <si>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</si>
  <si>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</si>
  <si>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</si>
  <si>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</si>
  <si>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</si>
  <si>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</si>
  <si>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</si>
  <si>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</si>
  <si>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 01.01.2014 г.- 115 435,6 на 31.12.2014 г. - 115 974,7</t>
  </si>
  <si>
    <r>
      <t>К</t>
    </r>
    <r>
      <rPr>
        <b/>
        <vertAlign val="subscript"/>
        <sz val="12"/>
        <rFont val="Times New Roman"/>
        <family val="1"/>
      </rPr>
      <t>ГОТ</t>
    </r>
    <r>
      <rPr>
        <b/>
        <sz val="12"/>
        <rFont val="Times New Roman"/>
        <family val="1"/>
      </rPr>
      <t xml:space="preserve"> = 0,965 </t>
    </r>
    <r>
      <rPr>
        <sz val="12"/>
        <rFont val="Times New Roman"/>
        <family val="1"/>
      </rPr>
      <t>(категория готовности – удовлетворительная).</t>
    </r>
  </si>
  <si>
    <t xml:space="preserve"> -     пар 0,188;       вода - 0,552</t>
  </si>
  <si>
    <r>
      <t>-</t>
    </r>
    <r>
      <rPr>
        <sz val="12"/>
        <rFont val="Times New Roman"/>
        <family val="1"/>
      </rPr>
      <t xml:space="preserve">      показатель надёжности электроснабжения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Э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</si>
  <si>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надёжности водоснабжения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В</t>
    </r>
    <r>
      <rPr>
        <b/>
        <sz val="12"/>
        <rFont val="Times New Roman"/>
        <family val="1"/>
      </rPr>
      <t xml:space="preserve"> = 0,6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</si>
  <si>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надёжности топливоснабжения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</t>
    </r>
    <r>
      <rPr>
        <b/>
        <sz val="12"/>
        <rFont val="Times New Roman"/>
        <family val="1"/>
      </rPr>
      <t xml:space="preserve"> = 0,5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</si>
  <si>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Б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</si>
  <si>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Р</t>
    </r>
    <r>
      <rPr>
        <b/>
        <sz val="12"/>
        <rFont val="Times New Roman"/>
        <family val="1"/>
      </rPr>
      <t xml:space="preserve"> = 0,5;</t>
    </r>
  </si>
  <si>
    <r>
      <t>-</t>
    </r>
    <r>
      <rPr>
        <sz val="12"/>
        <rFont val="Times New Roman"/>
        <family val="1"/>
      </rPr>
      <t xml:space="preserve">      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0,5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</si>
  <si>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 показатель интенсивности отказов систем теплоснабжения тепловых сетей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ОТК</t>
    </r>
    <r>
      <rPr>
        <b/>
        <sz val="12"/>
        <rFont val="Times New Roman"/>
        <family val="1"/>
      </rPr>
      <t xml:space="preserve"> = 1,0;</t>
    </r>
  </si>
  <si>
    <r>
      <t>-</t>
    </r>
    <r>
      <rPr>
        <sz val="12"/>
        <rFont val="Times New Roman"/>
        <family val="1"/>
      </rPr>
      <t xml:space="preserve">     показатель относительного недоотпуска тепла </t>
    </r>
    <r>
      <rPr>
        <b/>
        <sz val="12"/>
        <rFont val="Times New Roman"/>
        <family val="1"/>
      </rPr>
      <t>К</t>
    </r>
    <r>
      <rPr>
        <vertAlign val="subscript"/>
        <sz val="12"/>
        <rFont val="Times New Roman"/>
        <family val="1"/>
      </rPr>
      <t>нед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</si>
  <si>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 показатель качества теплоснабжения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ж</t>
    </r>
    <r>
      <rPr>
        <b/>
        <sz val="12"/>
        <rFont val="Times New Roman"/>
        <family val="1"/>
      </rPr>
      <t xml:space="preserve"> = 1,0;</t>
    </r>
  </si>
  <si>
    <r>
      <t>-</t>
    </r>
    <r>
      <rPr>
        <sz val="12"/>
        <rFont val="Times New Roman"/>
        <family val="1"/>
      </rPr>
      <t xml:space="preserve">     показатель надёжности системы теплоснабжения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над</t>
    </r>
    <r>
      <rPr>
        <b/>
        <sz val="12"/>
        <rFont val="Times New Roman"/>
        <family val="1"/>
      </rPr>
      <t xml:space="preserve"> = 0,79 </t>
    </r>
    <r>
      <rPr>
        <sz val="12"/>
        <rFont val="Times New Roman"/>
        <family val="1"/>
      </rPr>
      <t>(оценка надёжности системы - надёжная).</t>
    </r>
  </si>
  <si>
    <r>
      <t>-</t>
    </r>
    <r>
      <rPr>
        <sz val="12"/>
        <rFont val="Times New Roman"/>
        <family val="1"/>
      </rPr>
      <t xml:space="preserve">      показатель укомплектованности ремонтным и оперативно-ремонтным персоналом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П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</si>
  <si>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оснащённости машинами, специальными механизмами и оборудованием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 = 0,9</t>
    </r>
    <r>
      <rPr>
        <sz val="12"/>
        <rFont val="Times New Roman"/>
        <family val="1"/>
      </rPr>
      <t>;</t>
    </r>
  </si>
  <si>
    <r>
      <t>-</t>
    </r>
    <r>
      <rPr>
        <sz val="12"/>
        <rFont val="Times New Roman"/>
        <family val="1"/>
      </rPr>
      <t xml:space="preserve">      показатель наличия основных материально-технических ресурсов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1,0;</t>
    </r>
  </si>
  <si>
    <r>
      <t>-</t>
    </r>
    <r>
      <rPr>
        <sz val="12"/>
        <rFont val="Times New Roman"/>
        <family val="1"/>
      </rPr>
      <t>       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</si>
  <si>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</si>
  <si>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</si>
  <si>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</si>
  <si>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</si>
  <si>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</si>
  <si>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в течение 10 календарных дней со дня подачи ею заявления об установлении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</si>
  <si>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</si>
  <si>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</si>
  <si>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</si>
  <si>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постановление Управления по тарифному регулированию от 10.12.2013 № 51/1</t>
  </si>
  <si>
    <t>Тарифы действуют с 01.01. 2014 года по 31.12. 2014 года, с календарной разбивкой.</t>
  </si>
  <si>
    <t xml:space="preserve">официальный интернет портал правительства Мурманской области (http://npa.gov-murman.ru) Дата публикации 10.12.2013 г.   " Мурманский вестник" от 27.12.2013 № 249 (5642)                      </t>
  </si>
  <si>
    <t xml:space="preserve">с 1 января по 30 июня 2014 г. </t>
  </si>
  <si>
    <t>- потребители, оплачивающие производство и передачу тепловой энергии, одноставочный, руб./Гкал</t>
  </si>
  <si>
    <t xml:space="preserve">- острый редуцированный пар </t>
  </si>
  <si>
    <t>Население (тарифы указываются с учетом НДС)*, одноставочный, руб./Гкал</t>
  </si>
  <si>
    <t xml:space="preserve">- острый редуцированный пар  </t>
  </si>
  <si>
    <t>с 1 июля  2014 г.</t>
  </si>
  <si>
    <t xml:space="preserve"> - потребители, оплачивающие производство и передачу тепловой энергии, одноставочный,  руб./Гкал</t>
  </si>
  <si>
    <t xml:space="preserve">- острый редуцированный пар НДС  </t>
  </si>
  <si>
    <t xml:space="preserve">  Тарифы на тепловую энергию для потребителей ОАО «Мурманский морской рыбный порт», приобретающих тепловую энергию через сети ОАО «Мурманэнергосбыт», с календарной разбивкой:</t>
  </si>
  <si>
    <t>с 1 июля 2014 г.</t>
  </si>
  <si>
    <t>2014 год</t>
  </si>
  <si>
    <t xml:space="preserve"> - отчет 1 квартал 2014 г.</t>
  </si>
  <si>
    <t xml:space="preserve"> - отчет 2 квартал 2014 г.</t>
  </si>
  <si>
    <t xml:space="preserve"> - отчет 4 квартал 2014 г.</t>
  </si>
  <si>
    <t xml:space="preserve"> - отчет 3 квартал 2014 г.</t>
  </si>
  <si>
    <t>без ограничения</t>
  </si>
  <si>
    <r>
      <t xml:space="preserve">- </t>
    </r>
    <r>
      <rPr>
        <sz val="12"/>
        <color indexed="8"/>
        <rFont val="Times New Roman"/>
        <family val="1"/>
      </rPr>
      <t xml:space="preserve">горячая вода </t>
    </r>
  </si>
  <si>
    <r>
      <t xml:space="preserve">- </t>
    </r>
    <r>
      <rPr>
        <sz val="12"/>
        <color indexed="8"/>
        <rFont val="Times New Roman"/>
        <family val="1"/>
      </rPr>
      <t xml:space="preserve">горячая вода  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</si>
</sst>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#,##0.000_р_."/>
    <numFmt numFmtId="202" formatCode="#,##0.00_р_."/>
    <numFmt numFmtId="203" formatCode="000000"/>
    <numFmt numFmtId="204" formatCode="#,##0.000000_р_."/>
    <numFmt numFmtId="205" formatCode="#,##0.0_р_."/>
  </numFmts>
  <fonts count="7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13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25" fillId="0" borderId="1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6" fontId="25" fillId="0" borderId="0">
      <alignment/>
      <protection locked="0"/>
    </xf>
    <xf numFmtId="183" fontId="26" fillId="0" borderId="0">
      <alignment/>
      <protection locked="0"/>
    </xf>
    <xf numFmtId="183" fontId="26" fillId="0" borderId="0">
      <alignment/>
      <protection locked="0"/>
    </xf>
    <xf numFmtId="183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8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72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5" fillId="0" borderId="0">
      <alignment/>
      <protection locked="0"/>
    </xf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3" fillId="0" borderId="0" xfId="153" applyFont="1">
      <alignment/>
      <protection/>
    </xf>
    <xf numFmtId="0" fontId="53" fillId="0" borderId="0" xfId="153" applyFont="1" applyFill="1">
      <alignment/>
      <protection/>
    </xf>
    <xf numFmtId="0" fontId="49" fillId="0" borderId="0" xfId="0" applyFont="1" applyAlignment="1">
      <alignment/>
    </xf>
    <xf numFmtId="0" fontId="53" fillId="0" borderId="13" xfId="153" applyFont="1" applyFill="1" applyBorder="1" applyAlignment="1">
      <alignment vertical="center"/>
      <protection/>
    </xf>
    <xf numFmtId="0" fontId="53" fillId="0" borderId="0" xfId="153" applyFont="1" applyAlignment="1">
      <alignment vertical="center"/>
      <protection/>
    </xf>
    <xf numFmtId="0" fontId="53" fillId="24" borderId="13" xfId="153" applyFont="1" applyFill="1" applyBorder="1" applyAlignment="1">
      <alignment vertical="center"/>
      <protection/>
    </xf>
    <xf numFmtId="0" fontId="53" fillId="25" borderId="13" xfId="153" applyFont="1" applyFill="1" applyBorder="1" applyAlignment="1">
      <alignment vertical="center"/>
      <protection/>
    </xf>
    <xf numFmtId="0" fontId="53" fillId="26" borderId="13" xfId="153" applyFont="1" applyFill="1" applyBorder="1" applyAlignment="1">
      <alignment vertical="center"/>
      <protection/>
    </xf>
    <xf numFmtId="0" fontId="53" fillId="27" borderId="13" xfId="153" applyFont="1" applyFill="1" applyBorder="1" applyAlignment="1">
      <alignment vertical="center"/>
      <protection/>
    </xf>
    <xf numFmtId="0" fontId="53" fillId="0" borderId="13" xfId="153" applyFont="1" applyBorder="1" applyAlignment="1">
      <alignment horizontal="center" vertical="center" wrapText="1"/>
      <protection/>
    </xf>
    <xf numFmtId="0" fontId="53" fillId="0" borderId="0" xfId="153" applyFont="1" applyBorder="1">
      <alignment/>
      <protection/>
    </xf>
    <xf numFmtId="0" fontId="53" fillId="0" borderId="0" xfId="153" applyFont="1" applyBorder="1" applyAlignment="1">
      <alignment vertical="center"/>
      <protection/>
    </xf>
    <xf numFmtId="0" fontId="53" fillId="0" borderId="0" xfId="153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17" xfId="12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8" fillId="0" borderId="17" xfId="12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wrapText="1"/>
    </xf>
    <xf numFmtId="0" fontId="57" fillId="0" borderId="13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9" fillId="0" borderId="23" xfId="0" applyNumberFormat="1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13" xfId="152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9" fillId="0" borderId="13" xfId="0" applyFont="1" applyBorder="1" applyAlignment="1">
      <alignment horizontal="left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202" fontId="59" fillId="0" borderId="13" xfId="0" applyNumberFormat="1" applyFont="1" applyBorder="1" applyAlignment="1">
      <alignment horizontal="center"/>
    </xf>
    <xf numFmtId="204" fontId="59" fillId="0" borderId="13" xfId="0" applyNumberFormat="1" applyFont="1" applyBorder="1" applyAlignment="1">
      <alignment horizontal="center"/>
    </xf>
    <xf numFmtId="198" fontId="59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173" fontId="59" fillId="0" borderId="13" xfId="0" applyNumberFormat="1" applyFont="1" applyBorder="1" applyAlignment="1">
      <alignment horizontal="center" wrapText="1"/>
    </xf>
    <xf numFmtId="49" fontId="59" fillId="0" borderId="13" xfId="0" applyNumberFormat="1" applyFont="1" applyFill="1" applyBorder="1" applyAlignment="1" applyProtection="1">
      <alignment horizontal="left" vertical="center"/>
      <protection/>
    </xf>
    <xf numFmtId="49" fontId="59" fillId="0" borderId="13" xfId="0" applyNumberFormat="1" applyFont="1" applyFill="1" applyBorder="1" applyAlignment="1" applyProtection="1">
      <alignment horizontal="center" vertical="center"/>
      <protection/>
    </xf>
    <xf numFmtId="49" fontId="53" fillId="0" borderId="13" xfId="0" applyNumberFormat="1" applyFont="1" applyFill="1" applyBorder="1" applyAlignment="1" applyProtection="1">
      <alignment horizontal="center" vertical="center"/>
      <protection/>
    </xf>
    <xf numFmtId="204" fontId="53" fillId="0" borderId="13" xfId="0" applyNumberFormat="1" applyFont="1" applyBorder="1" applyAlignment="1">
      <alignment horizontal="center" wrapText="1"/>
    </xf>
    <xf numFmtId="4" fontId="59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1" fontId="59" fillId="0" borderId="13" xfId="0" applyNumberFormat="1" applyFont="1" applyBorder="1" applyAlignment="1">
      <alignment horizontal="center"/>
    </xf>
    <xf numFmtId="168" fontId="59" fillId="0" borderId="13" xfId="0" applyNumberFormat="1" applyFont="1" applyBorder="1" applyAlignment="1">
      <alignment horizontal="center" vertical="center" wrapText="1"/>
    </xf>
    <xf numFmtId="172" fontId="59" fillId="0" borderId="13" xfId="0" applyNumberFormat="1" applyFont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 vertical="center" wrapText="1"/>
    </xf>
    <xf numFmtId="176" fontId="59" fillId="0" borderId="13" xfId="0" applyNumberFormat="1" applyFont="1" applyFill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168" fontId="62" fillId="0" borderId="13" xfId="0" applyNumberFormat="1" applyFont="1" applyBorder="1" applyAlignment="1">
      <alignment horizontal="center" vertical="center" wrapText="1"/>
    </xf>
    <xf numFmtId="198" fontId="53" fillId="0" borderId="13" xfId="0" applyNumberFormat="1" applyFont="1" applyBorder="1" applyAlignment="1">
      <alignment horizontal="center"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58" fillId="0" borderId="0" xfId="0" applyFont="1" applyFill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25" xfId="150" applyFont="1" applyBorder="1" applyAlignment="1">
      <alignment horizontal="justify" vertical="top" wrapText="1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13" xfId="150" applyFont="1" applyBorder="1" applyAlignment="1">
      <alignment horizontal="justify" vertical="top" wrapText="1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28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9" fillId="0" borderId="0" xfId="150" applyFont="1" applyAlignment="1">
      <alignment horizontal="right"/>
      <protection/>
    </xf>
    <xf numFmtId="202" fontId="49" fillId="0" borderId="0" xfId="0" applyNumberFormat="1" applyFont="1" applyAlignment="1">
      <alignment/>
    </xf>
    <xf numFmtId="205" fontId="53" fillId="0" borderId="13" xfId="0" applyNumberFormat="1" applyFont="1" applyBorder="1" applyAlignment="1">
      <alignment horizontal="center"/>
    </xf>
    <xf numFmtId="205" fontId="59" fillId="0" borderId="13" xfId="0" applyNumberFormat="1" applyFont="1" applyBorder="1" applyAlignment="1">
      <alignment horizontal="center"/>
    </xf>
    <xf numFmtId="205" fontId="49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9" fontId="1" fillId="0" borderId="30" xfId="0" applyNumberFormat="1" applyFont="1" applyBorder="1" applyAlignment="1" applyProtection="1">
      <alignment horizontal="center"/>
      <protection/>
    </xf>
    <xf numFmtId="0" fontId="32" fillId="0" borderId="26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58" fillId="0" borderId="30" xfId="0" applyFont="1" applyBorder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 horizontal="center"/>
    </xf>
    <xf numFmtId="0" fontId="1" fillId="0" borderId="31" xfId="150" applyFont="1" applyBorder="1" applyAlignment="1">
      <alignment horizontal="justify" vertical="top" wrapText="1"/>
      <protection/>
    </xf>
    <xf numFmtId="0" fontId="1" fillId="0" borderId="32" xfId="0" applyFont="1" applyBorder="1" applyAlignment="1">
      <alignment horizontal="center" vertical="top"/>
    </xf>
    <xf numFmtId="0" fontId="1" fillId="0" borderId="33" xfId="150" applyFont="1" applyBorder="1" applyAlignment="1">
      <alignment horizontal="justify" vertical="top" wrapText="1"/>
      <protection/>
    </xf>
    <xf numFmtId="0" fontId="1" fillId="0" borderId="34" xfId="0" applyFont="1" applyBorder="1" applyAlignment="1">
      <alignment horizontal="center" vertical="top"/>
    </xf>
    <xf numFmtId="0" fontId="1" fillId="0" borderId="35" xfId="150" applyFont="1" applyBorder="1" applyAlignment="1">
      <alignment horizontal="justify" vertical="top" wrapText="1"/>
      <protection/>
    </xf>
    <xf numFmtId="0" fontId="1" fillId="0" borderId="36" xfId="0" applyFont="1" applyBorder="1" applyAlignment="1">
      <alignment horizontal="center" vertical="top"/>
    </xf>
    <xf numFmtId="0" fontId="1" fillId="0" borderId="20" xfId="150" applyFont="1" applyBorder="1" applyAlignment="1">
      <alignment horizontal="justify" vertical="top" wrapText="1"/>
      <protection/>
    </xf>
    <xf numFmtId="0" fontId="1" fillId="0" borderId="37" xfId="0" applyFont="1" applyBorder="1" applyAlignment="1">
      <alignment horizontal="center" vertical="top"/>
    </xf>
    <xf numFmtId="0" fontId="1" fillId="0" borderId="31" xfId="150" applyFont="1" applyBorder="1" applyAlignment="1">
      <alignment horizontal="justify" vertical="top" wrapText="1"/>
      <protection/>
    </xf>
    <xf numFmtId="0" fontId="1" fillId="0" borderId="38" xfId="15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49" fillId="0" borderId="0" xfId="150" applyFont="1" applyAlignment="1">
      <alignment horizontal="right"/>
      <protection/>
    </xf>
    <xf numFmtId="0" fontId="1" fillId="0" borderId="0" xfId="150" applyFont="1" applyAlignment="1">
      <alignment horizontal="left" vertical="top" wrapText="1"/>
      <protection/>
    </xf>
    <xf numFmtId="0" fontId="53" fillId="0" borderId="25" xfId="153" applyFont="1" applyBorder="1" applyAlignment="1">
      <alignment horizontal="left" vertical="center"/>
      <protection/>
    </xf>
    <xf numFmtId="0" fontId="53" fillId="0" borderId="39" xfId="153" applyFont="1" applyBorder="1" applyAlignment="1">
      <alignment horizontal="left" vertical="center"/>
      <protection/>
    </xf>
    <xf numFmtId="0" fontId="53" fillId="0" borderId="0" xfId="153" applyFont="1" applyAlignment="1">
      <alignment horizontal="center" wrapText="1"/>
      <protection/>
    </xf>
    <xf numFmtId="0" fontId="53" fillId="0" borderId="25" xfId="153" applyFont="1" applyBorder="1" applyAlignment="1">
      <alignment horizontal="center" vertical="center"/>
      <protection/>
    </xf>
    <xf numFmtId="0" fontId="53" fillId="0" borderId="39" xfId="153" applyFont="1" applyBorder="1" applyAlignment="1">
      <alignment horizontal="center" vertical="center"/>
      <protection/>
    </xf>
    <xf numFmtId="0" fontId="53" fillId="0" borderId="25" xfId="153" applyFont="1" applyFill="1" applyBorder="1" applyAlignment="1">
      <alignment horizontal="left" vertical="center"/>
      <protection/>
    </xf>
    <xf numFmtId="0" fontId="53" fillId="0" borderId="39" xfId="153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 horizontal="right" wrapText="1"/>
    </xf>
    <xf numFmtId="0" fontId="56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9" fillId="0" borderId="13" xfId="0" applyFont="1" applyFill="1" applyBorder="1" applyAlignment="1" applyProtection="1">
      <alignment horizontal="left" vertical="center" wrapText="1"/>
      <protection/>
    </xf>
    <xf numFmtId="0" fontId="59" fillId="0" borderId="13" xfId="0" applyFont="1" applyFill="1" applyBorder="1" applyAlignment="1" applyProtection="1">
      <alignment vertical="center" wrapText="1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0" borderId="24" xfId="0" applyFont="1" applyFill="1" applyBorder="1" applyAlignment="1" applyProtection="1">
      <alignment horizontal="left" vertical="center" wrapText="1"/>
      <protection/>
    </xf>
    <xf numFmtId="0" fontId="59" fillId="0" borderId="28" xfId="0" applyFont="1" applyFill="1" applyBorder="1" applyAlignment="1" applyProtection="1">
      <alignment horizontal="left" vertical="center" wrapText="1"/>
      <protection/>
    </xf>
    <xf numFmtId="0" fontId="53" fillId="0" borderId="13" xfId="0" applyFont="1" applyBorder="1" applyAlignment="1">
      <alignment horizontal="left" vertical="center" wrapText="1"/>
    </xf>
    <xf numFmtId="0" fontId="1" fillId="0" borderId="29" xfId="150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0" fontId="1" fillId="0" borderId="40" xfId="0" applyFont="1" applyBorder="1" applyAlignment="1">
      <alignment horizontal="justify" wrapText="1"/>
    </xf>
    <xf numFmtId="0" fontId="1" fillId="0" borderId="2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6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7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1" fillId="0" borderId="25" xfId="0" applyFont="1" applyFill="1" applyBorder="1" applyAlignment="1" applyProtection="1">
      <alignment horizontal="left" wrapText="1"/>
      <protection/>
    </xf>
    <xf numFmtId="0" fontId="1" fillId="0" borderId="40" xfId="0" applyFont="1" applyFill="1" applyBorder="1" applyAlignment="1" applyProtection="1">
      <alignment horizontal="left" wrapText="1"/>
      <protection/>
    </xf>
    <xf numFmtId="0" fontId="52" fillId="0" borderId="0" xfId="0" applyFont="1" applyFill="1" applyAlignment="1">
      <alignment horizontal="left" vertical="center" wrapText="1"/>
    </xf>
    <xf numFmtId="0" fontId="57" fillId="0" borderId="35" xfId="121" applyFont="1" applyBorder="1" applyAlignment="1" applyProtection="1">
      <alignment horizontal="left" vertical="center" wrapText="1"/>
      <protection/>
    </xf>
    <xf numFmtId="0" fontId="57" fillId="0" borderId="4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justify"/>
    </xf>
    <xf numFmtId="0" fontId="1" fillId="0" borderId="22" xfId="0" applyFont="1" applyBorder="1" applyAlignment="1">
      <alignment horizontal="center" vertical="top" wrapText="1"/>
    </xf>
    <xf numFmtId="0" fontId="56" fillId="0" borderId="27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202" fontId="1" fillId="0" borderId="27" xfId="0" applyNumberFormat="1" applyFont="1" applyBorder="1" applyAlignment="1">
      <alignment horizontal="center" vertical="center" wrapText="1"/>
    </xf>
    <xf numFmtId="0" fontId="57" fillId="0" borderId="27" xfId="0" applyFont="1" applyBorder="1" applyAlignment="1">
      <alignment/>
    </xf>
    <xf numFmtId="201" fontId="1" fillId="0" borderId="22" xfId="0" applyNumberFormat="1" applyFont="1" applyBorder="1" applyAlignment="1">
      <alignment horizontal="center"/>
    </xf>
    <xf numFmtId="0" fontId="70" fillId="0" borderId="0" xfId="0" applyFont="1" applyAlignment="1">
      <alignment/>
    </xf>
    <xf numFmtId="202" fontId="1" fillId="0" borderId="22" xfId="0" applyNumberFormat="1" applyFont="1" applyBorder="1" applyAlignment="1">
      <alignment horizontal="center"/>
    </xf>
    <xf numFmtId="0" fontId="57" fillId="0" borderId="27" xfId="0" applyFont="1" applyBorder="1" applyAlignment="1">
      <alignment horizontal="justify"/>
    </xf>
    <xf numFmtId="0" fontId="57" fillId="0" borderId="30" xfId="0" applyFont="1" applyBorder="1" applyAlignment="1">
      <alignment wrapText="1"/>
    </xf>
    <xf numFmtId="201" fontId="1" fillId="0" borderId="2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203" fontId="1" fillId="0" borderId="13" xfId="0" applyNumberFormat="1" applyFont="1" applyFill="1" applyBorder="1" applyAlignment="1">
      <alignment horizontal="justify" vertical="top" wrapText="1"/>
    </xf>
    <xf numFmtId="202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ru" TargetMode="External" /><Relationship Id="rId2" Type="http://schemas.openxmlformats.org/officeDocument/2006/relationships/hyperlink" Target="http://www.portofmurmansk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K21" sqref="J21:K21"/>
    </sheetView>
  </sheetViews>
  <sheetFormatPr defaultColWidth="0" defaultRowHeight="12.75" zeroHeight="1"/>
  <cols>
    <col min="1" max="1" width="9.125" style="9" customWidth="1"/>
    <col min="2" max="2" width="16.75390625" style="10" customWidth="1"/>
    <col min="3" max="12" width="9.125" style="9" customWidth="1"/>
    <col min="13" max="13" width="14.00390625" style="9" customWidth="1"/>
    <col min="14" max="14" width="9.125" style="19" customWidth="1"/>
    <col min="15" max="16384" width="0" style="9" hidden="1" customWidth="1"/>
  </cols>
  <sheetData>
    <row r="1" spans="1:13" ht="31.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5"/>
    <row r="3" spans="1:14" s="13" customFormat="1" ht="31.5" customHeight="1">
      <c r="A3" s="18" t="s">
        <v>24</v>
      </c>
      <c r="B3" s="12"/>
      <c r="C3" s="139" t="s">
        <v>25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0"/>
    </row>
    <row r="4" spans="1:14" s="13" customFormat="1" ht="21" customHeight="1">
      <c r="A4" s="14"/>
      <c r="B4" s="12" t="s">
        <v>31</v>
      </c>
      <c r="C4" s="141" t="s">
        <v>11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21"/>
    </row>
    <row r="5" spans="1:14" s="13" customFormat="1" ht="20.25" customHeight="1">
      <c r="A5" s="15"/>
      <c r="B5" s="12" t="s">
        <v>27</v>
      </c>
      <c r="C5" s="136" t="s">
        <v>12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"/>
    </row>
    <row r="6" spans="1:14" s="13" customFormat="1" ht="21.75" customHeight="1">
      <c r="A6" s="16"/>
      <c r="B6" s="12" t="s">
        <v>28</v>
      </c>
      <c r="C6" s="136" t="s">
        <v>13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20"/>
    </row>
    <row r="7" spans="1:14" s="13" customFormat="1" ht="21" customHeight="1">
      <c r="A7" s="17"/>
      <c r="B7" s="12" t="s">
        <v>29</v>
      </c>
      <c r="C7" s="136" t="s">
        <v>26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0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58.75390625" style="11" customWidth="1"/>
    <col min="2" max="2" width="38.375" style="11" customWidth="1"/>
    <col min="3" max="16384" width="9.125" style="11" customWidth="1"/>
  </cols>
  <sheetData>
    <row r="1" spans="1:2" ht="12.75">
      <c r="A1" s="205"/>
      <c r="B1" s="205"/>
    </row>
    <row r="2" spans="1:2" ht="12.75">
      <c r="A2" s="33"/>
      <c r="B2" s="33"/>
    </row>
    <row r="3" spans="1:2" ht="60" customHeight="1">
      <c r="A3" s="204" t="s">
        <v>23</v>
      </c>
      <c r="B3" s="204"/>
    </row>
    <row r="4" spans="1:2" ht="16.5">
      <c r="A4" s="208"/>
      <c r="B4" s="208"/>
    </row>
    <row r="5" ht="17.25" thickBot="1">
      <c r="A5" s="6"/>
    </row>
    <row r="6" spans="1:2" s="1" customFormat="1" ht="267.75" customHeight="1">
      <c r="A6" s="29" t="s">
        <v>4</v>
      </c>
      <c r="B6" s="34" t="s">
        <v>55</v>
      </c>
    </row>
    <row r="7" spans="1:3" s="1" customFormat="1" ht="39" customHeight="1">
      <c r="A7" s="30" t="s">
        <v>22</v>
      </c>
      <c r="B7" s="209" t="s">
        <v>54</v>
      </c>
      <c r="C7" s="4"/>
    </row>
    <row r="8" spans="1:2" s="1" customFormat="1" ht="55.5" customHeight="1" thickBot="1">
      <c r="A8" s="31" t="s">
        <v>5</v>
      </c>
      <c r="B8" s="210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B17"/>
  <sheetViews>
    <sheetView tabSelected="1" zoomScale="75" zoomScaleNormal="75" workbookViewId="0" topLeftCell="A1">
      <selection activeCell="I12" sqref="I12"/>
    </sheetView>
  </sheetViews>
  <sheetFormatPr defaultColWidth="9.00390625" defaultRowHeight="12.75"/>
  <cols>
    <col min="1" max="1" width="53.875" style="0" customWidth="1"/>
    <col min="2" max="2" width="30.875" style="0" customWidth="1"/>
  </cols>
  <sheetData>
    <row r="1" spans="1:2" ht="12.75">
      <c r="A1" s="205" t="s">
        <v>258</v>
      </c>
      <c r="B1" s="205"/>
    </row>
    <row r="2" spans="1:2" ht="15.75">
      <c r="A2" s="2"/>
      <c r="B2" s="2"/>
    </row>
    <row r="3" spans="1:2" ht="16.5">
      <c r="A3" s="211" t="s">
        <v>261</v>
      </c>
      <c r="B3" s="211"/>
    </row>
    <row r="4" spans="1:2" ht="16.5">
      <c r="A4" s="212"/>
      <c r="B4" s="212"/>
    </row>
    <row r="5" spans="1:2" ht="15.75">
      <c r="A5" s="1"/>
      <c r="B5" s="1"/>
    </row>
    <row r="6" spans="1:2" ht="78.75">
      <c r="A6" s="230" t="s">
        <v>6</v>
      </c>
      <c r="B6" s="231" t="s">
        <v>7</v>
      </c>
    </row>
    <row r="7" spans="1:2" ht="49.5" customHeight="1">
      <c r="A7" s="232" t="s">
        <v>8</v>
      </c>
      <c r="B7" s="233" t="s">
        <v>79</v>
      </c>
    </row>
    <row r="8" spans="1:2" ht="53.25" customHeight="1">
      <c r="A8" s="232" t="s">
        <v>49</v>
      </c>
      <c r="B8" s="231"/>
    </row>
    <row r="9" spans="1:2" ht="46.5" customHeight="1">
      <c r="A9" s="234" t="s">
        <v>50</v>
      </c>
      <c r="B9" s="235">
        <v>4375.16</v>
      </c>
    </row>
    <row r="10" spans="1:2" ht="50.25" customHeight="1">
      <c r="A10" s="232" t="s">
        <v>51</v>
      </c>
      <c r="B10" s="235">
        <v>4432.34</v>
      </c>
    </row>
    <row r="11" spans="1:2" ht="36.75" customHeight="1">
      <c r="A11" s="232" t="s">
        <v>52</v>
      </c>
      <c r="B11" s="235">
        <v>4710.68</v>
      </c>
    </row>
    <row r="12" spans="1:2" ht="33.75" customHeight="1">
      <c r="A12" s="232" t="s">
        <v>9</v>
      </c>
      <c r="B12" s="231" t="s">
        <v>275</v>
      </c>
    </row>
    <row r="13" spans="1:2" ht="52.5" customHeight="1">
      <c r="A13" s="232" t="s">
        <v>259</v>
      </c>
      <c r="B13" s="231"/>
    </row>
    <row r="14" spans="1:2" ht="42" customHeight="1">
      <c r="A14" s="232" t="s">
        <v>30</v>
      </c>
      <c r="B14" s="235">
        <v>355322.7</v>
      </c>
    </row>
    <row r="15" spans="1:2" ht="65.25" customHeight="1">
      <c r="A15" s="232" t="s">
        <v>260</v>
      </c>
      <c r="B15" s="236">
        <v>3626</v>
      </c>
    </row>
    <row r="16" spans="1:2" ht="36.75" customHeight="1">
      <c r="A16" s="232" t="s">
        <v>48</v>
      </c>
      <c r="B16" s="235">
        <v>79963</v>
      </c>
    </row>
    <row r="17" spans="1:2" ht="21.75" customHeight="1">
      <c r="A17" s="232" t="s">
        <v>10</v>
      </c>
      <c r="B17" s="237"/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42"/>
  <sheetViews>
    <sheetView zoomScale="75" zoomScaleNormal="75" workbookViewId="0" topLeftCell="A1">
      <selection activeCell="C16" sqref="C16"/>
    </sheetView>
  </sheetViews>
  <sheetFormatPr defaultColWidth="9.00390625" defaultRowHeight="12.75"/>
  <cols>
    <col min="1" max="1" width="53.875" style="0" customWidth="1"/>
    <col min="2" max="2" width="45.125" style="0" customWidth="1"/>
  </cols>
  <sheetData>
    <row r="1" spans="1:4" ht="15.75">
      <c r="A1" s="144" t="s">
        <v>11</v>
      </c>
      <c r="B1" s="144"/>
      <c r="C1" s="1"/>
      <c r="D1" s="1"/>
    </row>
    <row r="3" spans="1:4" ht="15.75">
      <c r="A3" s="143" t="s">
        <v>44</v>
      </c>
      <c r="B3" s="143"/>
      <c r="C3" s="1"/>
      <c r="D3" s="1"/>
    </row>
    <row r="4" spans="1:4" ht="15.75">
      <c r="A4" s="22"/>
      <c r="B4" s="22"/>
      <c r="C4" s="1"/>
      <c r="D4" s="1"/>
    </row>
    <row r="5" spans="1:4" ht="15.75">
      <c r="A5" s="22"/>
      <c r="B5" s="22"/>
      <c r="C5" s="1"/>
      <c r="D5" s="1"/>
    </row>
    <row r="6" spans="1:4" ht="54" customHeight="1">
      <c r="A6" s="3" t="s">
        <v>43</v>
      </c>
      <c r="B6" s="213" t="s">
        <v>33</v>
      </c>
      <c r="C6" s="1"/>
      <c r="D6" s="1"/>
    </row>
    <row r="7" spans="1:4" ht="55.5" customHeight="1">
      <c r="A7" s="3" t="s">
        <v>45</v>
      </c>
      <c r="B7" s="213" t="s">
        <v>262</v>
      </c>
      <c r="C7" s="1"/>
      <c r="D7" s="1"/>
    </row>
    <row r="8" spans="1:4" ht="92.25" customHeight="1">
      <c r="A8" s="214" t="s">
        <v>41</v>
      </c>
      <c r="B8" s="215"/>
      <c r="C8" s="1"/>
      <c r="D8" s="1"/>
    </row>
    <row r="9" spans="1:4" ht="21.75" customHeight="1">
      <c r="A9" s="216" t="s">
        <v>265</v>
      </c>
      <c r="B9" s="217"/>
      <c r="C9" s="1"/>
      <c r="D9" s="1"/>
    </row>
    <row r="10" spans="1:4" ht="28.5" customHeight="1">
      <c r="A10" s="218" t="s">
        <v>266</v>
      </c>
      <c r="B10" s="219"/>
      <c r="C10" s="1"/>
      <c r="D10" s="1"/>
    </row>
    <row r="11" spans="1:4" ht="15.75">
      <c r="A11" s="216" t="s">
        <v>281</v>
      </c>
      <c r="B11" s="220">
        <v>2166.03</v>
      </c>
      <c r="C11" s="1"/>
      <c r="D11" s="1"/>
    </row>
    <row r="12" spans="1:4" ht="15.75">
      <c r="A12" s="221" t="s">
        <v>267</v>
      </c>
      <c r="B12" s="220">
        <v>2523.57</v>
      </c>
      <c r="C12" s="1"/>
      <c r="D12" s="1"/>
    </row>
    <row r="13" spans="1:4" ht="43.5" customHeight="1">
      <c r="A13" s="218" t="s">
        <v>268</v>
      </c>
      <c r="B13" s="222"/>
      <c r="C13" s="1"/>
      <c r="D13" s="1"/>
    </row>
    <row r="14" spans="1:4" ht="15.75">
      <c r="A14" s="216" t="s">
        <v>282</v>
      </c>
      <c r="B14" s="222">
        <v>2555.915</v>
      </c>
      <c r="C14" s="1"/>
      <c r="D14" s="1"/>
    </row>
    <row r="15" spans="1:4" ht="15.75">
      <c r="A15" s="221" t="s">
        <v>269</v>
      </c>
      <c r="B15" s="222">
        <v>2977.813</v>
      </c>
      <c r="C15" s="1"/>
      <c r="D15" s="1"/>
    </row>
    <row r="16" spans="1:4" ht="15.75">
      <c r="A16" s="221"/>
      <c r="B16" s="222"/>
      <c r="C16" s="1"/>
      <c r="D16" s="223"/>
    </row>
    <row r="17" spans="1:2" ht="15.75">
      <c r="A17" s="216" t="s">
        <v>270</v>
      </c>
      <c r="B17" s="222"/>
    </row>
    <row r="18" spans="1:2" ht="51.75" customHeight="1">
      <c r="A18" s="218" t="s">
        <v>271</v>
      </c>
      <c r="B18" s="222"/>
    </row>
    <row r="19" spans="1:2" ht="15.75">
      <c r="A19" s="216" t="s">
        <v>281</v>
      </c>
      <c r="B19" s="224">
        <v>2257</v>
      </c>
    </row>
    <row r="20" spans="1:2" ht="15.75">
      <c r="A20" s="221" t="s">
        <v>267</v>
      </c>
      <c r="B20" s="224">
        <v>2629.56</v>
      </c>
    </row>
    <row r="21" spans="1:2" ht="37.5" customHeight="1">
      <c r="A21" s="218" t="s">
        <v>268</v>
      </c>
      <c r="B21" s="224"/>
    </row>
    <row r="22" spans="1:2" ht="15.75">
      <c r="A22" s="216" t="s">
        <v>281</v>
      </c>
      <c r="B22" s="224">
        <v>2663.26</v>
      </c>
    </row>
    <row r="23" spans="1:2" ht="15.75">
      <c r="A23" s="221" t="s">
        <v>272</v>
      </c>
      <c r="B23" s="224">
        <v>3102.88</v>
      </c>
    </row>
    <row r="24" spans="1:2" ht="15.75">
      <c r="A24" s="221"/>
      <c r="B24" s="222"/>
    </row>
    <row r="25" spans="1:2" ht="64.5" customHeight="1">
      <c r="A25" s="225" t="s">
        <v>42</v>
      </c>
      <c r="B25" s="222"/>
    </row>
    <row r="26" spans="1:2" ht="15.75">
      <c r="A26" s="214"/>
      <c r="B26" s="222"/>
    </row>
    <row r="27" spans="1:2" ht="87.75" customHeight="1">
      <c r="A27" s="214" t="s">
        <v>273</v>
      </c>
      <c r="B27" s="222"/>
    </row>
    <row r="28" spans="1:2" ht="15.75">
      <c r="A28" s="216" t="s">
        <v>265</v>
      </c>
      <c r="B28" s="222"/>
    </row>
    <row r="29" spans="1:2" ht="45.75" customHeight="1">
      <c r="A29" s="218" t="s">
        <v>266</v>
      </c>
      <c r="B29" s="222"/>
    </row>
    <row r="30" spans="1:2" ht="15.75">
      <c r="A30" s="216" t="s">
        <v>281</v>
      </c>
      <c r="B30" s="224">
        <v>2427.45</v>
      </c>
    </row>
    <row r="31" spans="1:2" ht="36" customHeight="1">
      <c r="A31" s="218" t="s">
        <v>268</v>
      </c>
      <c r="B31" s="222"/>
    </row>
    <row r="32" spans="1:2" ht="15.75">
      <c r="A32" s="216" t="s">
        <v>281</v>
      </c>
      <c r="B32" s="222">
        <v>2864.391</v>
      </c>
    </row>
    <row r="33" spans="1:2" ht="15.75">
      <c r="A33" s="221"/>
      <c r="B33" s="222"/>
    </row>
    <row r="34" spans="1:2" ht="15.75">
      <c r="A34" s="216" t="s">
        <v>274</v>
      </c>
      <c r="B34" s="222"/>
    </row>
    <row r="35" spans="1:2" ht="37.5" customHeight="1">
      <c r="A35" s="218" t="s">
        <v>266</v>
      </c>
      <c r="B35" s="222"/>
    </row>
    <row r="36" spans="1:2" ht="15.75">
      <c r="A36" s="216" t="s">
        <v>281</v>
      </c>
      <c r="B36" s="224">
        <v>2529.4</v>
      </c>
    </row>
    <row r="37" spans="1:2" ht="42.75" customHeight="1">
      <c r="A37" s="218" t="s">
        <v>268</v>
      </c>
      <c r="B37" s="224"/>
    </row>
    <row r="38" spans="1:2" ht="15.75">
      <c r="A38" s="216" t="s">
        <v>281</v>
      </c>
      <c r="B38" s="224">
        <v>2984.69</v>
      </c>
    </row>
    <row r="39" spans="1:2" ht="15.75">
      <c r="A39" s="221"/>
      <c r="B39" s="222"/>
    </row>
    <row r="40" spans="1:2" ht="52.5" customHeight="1">
      <c r="A40" s="226" t="s">
        <v>42</v>
      </c>
      <c r="B40" s="227"/>
    </row>
    <row r="41" spans="1:2" ht="79.5" customHeight="1">
      <c r="A41" s="3" t="s">
        <v>46</v>
      </c>
      <c r="B41" s="228" t="s">
        <v>263</v>
      </c>
    </row>
    <row r="42" spans="1:2" ht="84" customHeight="1">
      <c r="A42" s="3" t="s">
        <v>47</v>
      </c>
      <c r="B42" s="229" t="s">
        <v>264</v>
      </c>
    </row>
  </sheetData>
  <mergeCells count="2">
    <mergeCell ref="A1:B1"/>
    <mergeCell ref="A3:B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D6" sqref="D6"/>
    </sheetView>
  </sheetViews>
  <sheetFormatPr defaultColWidth="9.00390625" defaultRowHeight="12.75"/>
  <cols>
    <col min="1" max="1" width="4.625" style="35" customWidth="1"/>
    <col min="2" max="2" width="49.25390625" style="36" customWidth="1"/>
    <col min="3" max="3" width="44.125" style="36" customWidth="1"/>
    <col min="4" max="25" width="55.125" style="35" customWidth="1"/>
    <col min="26" max="16384" width="9.125" style="11" customWidth="1"/>
  </cols>
  <sheetData>
    <row r="1" spans="1:3" ht="73.5" customHeight="1">
      <c r="A1" s="145" t="s">
        <v>56</v>
      </c>
      <c r="B1" s="145"/>
      <c r="C1" s="145"/>
    </row>
    <row r="3" spans="1:25" s="38" customFormat="1" ht="22.5" customHeight="1">
      <c r="A3" s="146" t="s">
        <v>57</v>
      </c>
      <c r="B3" s="146"/>
      <c r="C3" s="14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5" spans="1:3" ht="33">
      <c r="A5" s="39" t="s">
        <v>58</v>
      </c>
      <c r="B5" s="39" t="s">
        <v>59</v>
      </c>
      <c r="C5" s="39" t="s">
        <v>60</v>
      </c>
    </row>
    <row r="6" spans="1:3" ht="82.5">
      <c r="A6" s="39">
        <v>1</v>
      </c>
      <c r="B6" s="40" t="s">
        <v>61</v>
      </c>
      <c r="C6" s="40" t="s">
        <v>62</v>
      </c>
    </row>
    <row r="7" spans="1:3" ht="81" customHeight="1">
      <c r="A7" s="39">
        <v>2</v>
      </c>
      <c r="B7" s="40" t="s">
        <v>63</v>
      </c>
      <c r="C7" s="40" t="s">
        <v>64</v>
      </c>
    </row>
    <row r="8" spans="1:3" ht="111.75" customHeight="1">
      <c r="A8" s="39">
        <v>3</v>
      </c>
      <c r="B8" s="40" t="s">
        <v>65</v>
      </c>
      <c r="C8" s="40" t="s">
        <v>66</v>
      </c>
    </row>
    <row r="9" spans="1:3" ht="67.5" customHeight="1">
      <c r="A9" s="39">
        <v>4</v>
      </c>
      <c r="B9" s="40" t="s">
        <v>67</v>
      </c>
      <c r="C9" s="40" t="s">
        <v>68</v>
      </c>
    </row>
    <row r="10" spans="1:3" ht="27" customHeight="1">
      <c r="A10" s="39">
        <v>5</v>
      </c>
      <c r="B10" s="40" t="s">
        <v>69</v>
      </c>
      <c r="C10" s="39" t="s">
        <v>70</v>
      </c>
    </row>
    <row r="11" spans="1:3" ht="53.25" customHeight="1">
      <c r="A11" s="39">
        <v>6</v>
      </c>
      <c r="B11" s="40" t="s">
        <v>71</v>
      </c>
      <c r="C11" s="42">
        <v>7.226</v>
      </c>
    </row>
    <row r="12" spans="1:3" ht="53.25" customHeight="1">
      <c r="A12" s="39">
        <v>7</v>
      </c>
      <c r="B12" s="40" t="s">
        <v>72</v>
      </c>
      <c r="C12" s="43">
        <v>7.044</v>
      </c>
    </row>
    <row r="13" spans="1:3" ht="53.25" customHeight="1">
      <c r="A13" s="39">
        <v>8</v>
      </c>
      <c r="B13" s="40" t="s">
        <v>73</v>
      </c>
      <c r="C13" s="39" t="s">
        <v>74</v>
      </c>
    </row>
    <row r="14" spans="1:3" ht="53.25" customHeight="1">
      <c r="A14" s="39">
        <v>9</v>
      </c>
      <c r="B14" s="40" t="s">
        <v>75</v>
      </c>
      <c r="C14" s="39" t="s">
        <v>74</v>
      </c>
    </row>
    <row r="15" spans="1:3" ht="53.25" customHeight="1">
      <c r="A15" s="39">
        <v>10</v>
      </c>
      <c r="B15" s="40" t="s">
        <v>76</v>
      </c>
      <c r="C15" s="41" t="s">
        <v>77</v>
      </c>
    </row>
    <row r="16" spans="1:3" ht="53.25" customHeight="1">
      <c r="A16" s="39">
        <v>11</v>
      </c>
      <c r="B16" s="40" t="s">
        <v>78</v>
      </c>
      <c r="C16" s="39">
        <v>2</v>
      </c>
    </row>
  </sheetData>
  <mergeCells count="2">
    <mergeCell ref="A1:C1"/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H59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6.75390625" style="45" customWidth="1"/>
    <col min="2" max="2" width="11.75390625" style="46" customWidth="1"/>
    <col min="3" max="3" width="53.875" style="47" customWidth="1"/>
    <col min="4" max="4" width="12.375" style="45" customWidth="1"/>
    <col min="5" max="5" width="12.375" style="48" hidden="1" customWidth="1"/>
    <col min="6" max="6" width="16.375" style="28" customWidth="1"/>
    <col min="7" max="7" width="14.875" style="11" customWidth="1"/>
    <col min="8" max="8" width="9.75390625" style="11" bestFit="1" customWidth="1"/>
    <col min="9" max="16384" width="9.125" style="11" customWidth="1"/>
  </cols>
  <sheetData>
    <row r="1" spans="1:5" ht="41.25" customHeight="1">
      <c r="A1" s="129" t="s">
        <v>80</v>
      </c>
      <c r="B1" s="129"/>
      <c r="C1" s="129"/>
      <c r="D1" s="129"/>
      <c r="E1" s="129"/>
    </row>
    <row r="2" spans="1:5" ht="14.25" customHeight="1">
      <c r="A2" s="130"/>
      <c r="B2" s="131"/>
      <c r="C2" s="131"/>
      <c r="D2" s="131"/>
      <c r="E2" s="132"/>
    </row>
    <row r="3" spans="1:6" ht="48" customHeight="1">
      <c r="A3" s="49" t="s">
        <v>81</v>
      </c>
      <c r="B3" s="151" t="s">
        <v>82</v>
      </c>
      <c r="C3" s="151"/>
      <c r="D3" s="49" t="s">
        <v>83</v>
      </c>
      <c r="E3" s="49" t="s">
        <v>84</v>
      </c>
      <c r="F3" s="49" t="s">
        <v>200</v>
      </c>
    </row>
    <row r="4" spans="1:6" s="50" customFormat="1" ht="15.75" customHeight="1">
      <c r="A4" s="49">
        <v>1</v>
      </c>
      <c r="B4" s="151">
        <v>2</v>
      </c>
      <c r="C4" s="151"/>
      <c r="D4" s="49">
        <v>3</v>
      </c>
      <c r="E4" s="49">
        <v>4</v>
      </c>
      <c r="F4" s="49">
        <v>4</v>
      </c>
    </row>
    <row r="5" spans="1:6" s="54" customFormat="1" ht="63.75" customHeight="1">
      <c r="A5" s="51">
        <v>1</v>
      </c>
      <c r="B5" s="153" t="s">
        <v>85</v>
      </c>
      <c r="C5" s="154"/>
      <c r="D5" s="52" t="s">
        <v>86</v>
      </c>
      <c r="E5" s="53" t="s">
        <v>87</v>
      </c>
      <c r="F5" s="53" t="s">
        <v>88</v>
      </c>
    </row>
    <row r="6" spans="1:6" s="57" customFormat="1" ht="21" customHeight="1">
      <c r="A6" s="55" t="s">
        <v>89</v>
      </c>
      <c r="B6" s="155" t="s">
        <v>90</v>
      </c>
      <c r="C6" s="155"/>
      <c r="D6" s="55" t="s">
        <v>91</v>
      </c>
      <c r="E6" s="56">
        <f>(100876.42*1419.11+81804.52*1630.5783)/1000</f>
        <v>276543.41154011595</v>
      </c>
      <c r="F6" s="106">
        <v>156945.4</v>
      </c>
    </row>
    <row r="7" spans="1:8" ht="31.5" customHeight="1">
      <c r="A7" s="49" t="s">
        <v>92</v>
      </c>
      <c r="B7" s="150" t="s">
        <v>93</v>
      </c>
      <c r="C7" s="150"/>
      <c r="D7" s="49" t="s">
        <v>91</v>
      </c>
      <c r="E7" s="59">
        <f>E8+E25+E31+E36+E37+E38+E39+E40</f>
        <v>276543.41</v>
      </c>
      <c r="F7" s="107">
        <v>208914.6</v>
      </c>
      <c r="G7" s="108"/>
      <c r="H7" s="105"/>
    </row>
    <row r="8" spans="1:6" ht="27" customHeight="1">
      <c r="A8" s="49" t="s">
        <v>94</v>
      </c>
      <c r="B8" s="150" t="s">
        <v>95</v>
      </c>
      <c r="C8" s="150"/>
      <c r="D8" s="49" t="s">
        <v>91</v>
      </c>
      <c r="E8" s="59">
        <v>258393.24</v>
      </c>
      <c r="F8" s="61" t="s">
        <v>96</v>
      </c>
    </row>
    <row r="9" spans="1:6" ht="21" customHeight="1">
      <c r="A9" s="49" t="s">
        <v>97</v>
      </c>
      <c r="B9" s="150" t="s">
        <v>98</v>
      </c>
      <c r="C9" s="150"/>
      <c r="D9" s="49" t="s">
        <v>91</v>
      </c>
      <c r="E9" s="59"/>
      <c r="F9" s="60">
        <v>112906.35078</v>
      </c>
    </row>
    <row r="10" spans="1:6" ht="18" customHeight="1">
      <c r="A10" s="151" t="s">
        <v>99</v>
      </c>
      <c r="B10" s="152" t="s">
        <v>100</v>
      </c>
      <c r="C10" s="58" t="s">
        <v>101</v>
      </c>
      <c r="D10" s="49" t="s">
        <v>91</v>
      </c>
      <c r="E10" s="59"/>
      <c r="F10" s="60">
        <f>F9</f>
        <v>112906.35078</v>
      </c>
    </row>
    <row r="11" spans="1:6" ht="18" customHeight="1">
      <c r="A11" s="151"/>
      <c r="B11" s="152"/>
      <c r="C11" s="58" t="s">
        <v>102</v>
      </c>
      <c r="D11" s="49" t="s">
        <v>103</v>
      </c>
      <c r="E11" s="59"/>
      <c r="F11" s="62">
        <v>9.878</v>
      </c>
    </row>
    <row r="12" spans="1:6" ht="37.5" customHeight="1">
      <c r="A12" s="151"/>
      <c r="B12" s="152"/>
      <c r="C12" s="58" t="s">
        <v>104</v>
      </c>
      <c r="D12" s="49" t="s">
        <v>91</v>
      </c>
      <c r="E12" s="59"/>
      <c r="F12" s="62">
        <f>F10/F11/1000</f>
        <v>11.430082079368292</v>
      </c>
    </row>
    <row r="13" spans="1:6" ht="71.25" customHeight="1">
      <c r="A13" s="151"/>
      <c r="B13" s="152"/>
      <c r="C13" s="58" t="s">
        <v>105</v>
      </c>
      <c r="D13" s="49" t="s">
        <v>106</v>
      </c>
      <c r="E13" s="59"/>
      <c r="F13" s="63" t="s">
        <v>107</v>
      </c>
    </row>
    <row r="14" spans="1:6" ht="18.75" customHeight="1">
      <c r="A14" s="151" t="s">
        <v>108</v>
      </c>
      <c r="B14" s="152" t="s">
        <v>109</v>
      </c>
      <c r="C14" s="58" t="s">
        <v>101</v>
      </c>
      <c r="D14" s="49" t="s">
        <v>91</v>
      </c>
      <c r="E14" s="59"/>
      <c r="F14" s="64"/>
    </row>
    <row r="15" spans="1:6" ht="18.75" customHeight="1">
      <c r="A15" s="151"/>
      <c r="B15" s="152"/>
      <c r="C15" s="58" t="s">
        <v>102</v>
      </c>
      <c r="D15" s="49" t="s">
        <v>110</v>
      </c>
      <c r="E15" s="59"/>
      <c r="F15" s="64"/>
    </row>
    <row r="16" spans="1:6" ht="27" customHeight="1">
      <c r="A16" s="151"/>
      <c r="B16" s="152"/>
      <c r="C16" s="58" t="s">
        <v>104</v>
      </c>
      <c r="D16" s="49" t="s">
        <v>91</v>
      </c>
      <c r="E16" s="59"/>
      <c r="F16" s="64"/>
    </row>
    <row r="17" spans="1:6" ht="18.75" customHeight="1">
      <c r="A17" s="151"/>
      <c r="B17" s="152"/>
      <c r="C17" s="58" t="s">
        <v>105</v>
      </c>
      <c r="D17" s="49" t="s">
        <v>106</v>
      </c>
      <c r="E17" s="59"/>
      <c r="F17" s="64"/>
    </row>
    <row r="18" spans="1:6" ht="18.75" customHeight="1">
      <c r="A18" s="151" t="s">
        <v>111</v>
      </c>
      <c r="B18" s="152" t="s">
        <v>112</v>
      </c>
      <c r="C18" s="58" t="s">
        <v>101</v>
      </c>
      <c r="D18" s="49" t="s">
        <v>91</v>
      </c>
      <c r="E18" s="59"/>
      <c r="F18" s="64"/>
    </row>
    <row r="19" spans="1:6" ht="18.75" customHeight="1">
      <c r="A19" s="151"/>
      <c r="B19" s="152"/>
      <c r="C19" s="58" t="s">
        <v>102</v>
      </c>
      <c r="D19" s="49" t="s">
        <v>113</v>
      </c>
      <c r="E19" s="59"/>
      <c r="F19" s="64"/>
    </row>
    <row r="20" spans="1:6" ht="32.25" customHeight="1">
      <c r="A20" s="151"/>
      <c r="B20" s="152"/>
      <c r="C20" s="58" t="s">
        <v>104</v>
      </c>
      <c r="D20" s="49" t="s">
        <v>91</v>
      </c>
      <c r="E20" s="59"/>
      <c r="F20" s="64"/>
    </row>
    <row r="21" spans="1:6" ht="33.75" customHeight="1">
      <c r="A21" s="151"/>
      <c r="B21" s="152"/>
      <c r="C21" s="58" t="s">
        <v>105</v>
      </c>
      <c r="D21" s="49" t="s">
        <v>106</v>
      </c>
      <c r="E21" s="59"/>
      <c r="F21" s="65"/>
    </row>
    <row r="22" spans="1:6" ht="36" customHeight="1">
      <c r="A22" s="49" t="s">
        <v>114</v>
      </c>
      <c r="B22" s="150" t="s">
        <v>115</v>
      </c>
      <c r="C22" s="150"/>
      <c r="D22" s="49" t="s">
        <v>91</v>
      </c>
      <c r="E22" s="59"/>
      <c r="F22" s="60">
        <f>4490.5+1098.9</f>
        <v>5589.4</v>
      </c>
    </row>
    <row r="23" spans="1:6" ht="21" customHeight="1">
      <c r="A23" s="49" t="s">
        <v>116</v>
      </c>
      <c r="B23" s="150" t="s">
        <v>117</v>
      </c>
      <c r="C23" s="150"/>
      <c r="D23" s="49" t="s">
        <v>118</v>
      </c>
      <c r="E23" s="59"/>
      <c r="F23" s="62">
        <f>F22/F24</f>
        <v>1.935667974104285</v>
      </c>
    </row>
    <row r="24" spans="1:6" ht="20.25" customHeight="1">
      <c r="A24" s="49" t="s">
        <v>119</v>
      </c>
      <c r="B24" s="150" t="s">
        <v>120</v>
      </c>
      <c r="C24" s="150"/>
      <c r="D24" s="49" t="s">
        <v>121</v>
      </c>
      <c r="E24" s="59"/>
      <c r="F24" s="62">
        <f>(2314562+573020)/1000</f>
        <v>2887.582</v>
      </c>
    </row>
    <row r="25" spans="1:6" ht="30" customHeight="1">
      <c r="A25" s="49" t="s">
        <v>122</v>
      </c>
      <c r="B25" s="150" t="s">
        <v>123</v>
      </c>
      <c r="C25" s="150"/>
      <c r="D25" s="49" t="s">
        <v>91</v>
      </c>
      <c r="E25" s="59">
        <v>575.16</v>
      </c>
      <c r="F25" s="107">
        <v>4118.7</v>
      </c>
    </row>
    <row r="26" spans="1:6" ht="21" customHeight="1">
      <c r="A26" s="49" t="s">
        <v>124</v>
      </c>
      <c r="B26" s="150" t="s">
        <v>125</v>
      </c>
      <c r="C26" s="150"/>
      <c r="D26" s="49" t="s">
        <v>91</v>
      </c>
      <c r="E26" s="59"/>
      <c r="F26" s="107" t="s">
        <v>96</v>
      </c>
    </row>
    <row r="27" spans="1:6" ht="21" customHeight="1">
      <c r="A27" s="49" t="s">
        <v>126</v>
      </c>
      <c r="B27" s="150" t="s">
        <v>127</v>
      </c>
      <c r="C27" s="150"/>
      <c r="D27" s="49" t="s">
        <v>91</v>
      </c>
      <c r="E27" s="59"/>
      <c r="F27" s="107">
        <v>22936</v>
      </c>
    </row>
    <row r="28" spans="1:6" ht="36.75" customHeight="1">
      <c r="A28" s="49" t="s">
        <v>128</v>
      </c>
      <c r="B28" s="150" t="s">
        <v>129</v>
      </c>
      <c r="C28" s="150"/>
      <c r="D28" s="49" t="s">
        <v>91</v>
      </c>
      <c r="E28" s="59"/>
      <c r="F28" s="107">
        <v>6905.8</v>
      </c>
    </row>
    <row r="29" spans="1:6" ht="36" customHeight="1">
      <c r="A29" s="49" t="s">
        <v>130</v>
      </c>
      <c r="B29" s="150" t="s">
        <v>131</v>
      </c>
      <c r="C29" s="150"/>
      <c r="D29" s="49" t="s">
        <v>91</v>
      </c>
      <c r="E29" s="59"/>
      <c r="F29" s="107" t="s">
        <v>96</v>
      </c>
    </row>
    <row r="30" spans="1:6" ht="30.75" customHeight="1">
      <c r="A30" s="49" t="s">
        <v>132</v>
      </c>
      <c r="B30" s="150" t="s">
        <v>133</v>
      </c>
      <c r="C30" s="150"/>
      <c r="D30" s="49" t="s">
        <v>91</v>
      </c>
      <c r="E30" s="59"/>
      <c r="F30" s="107" t="s">
        <v>96</v>
      </c>
    </row>
    <row r="31" spans="1:6" ht="18" customHeight="1">
      <c r="A31" s="49" t="s">
        <v>134</v>
      </c>
      <c r="B31" s="150" t="s">
        <v>135</v>
      </c>
      <c r="C31" s="150"/>
      <c r="D31" s="49" t="s">
        <v>91</v>
      </c>
      <c r="E31" s="59">
        <v>1580.2</v>
      </c>
      <c r="F31" s="107">
        <v>2123.1</v>
      </c>
    </row>
    <row r="32" spans="1:6" ht="28.5" customHeight="1">
      <c r="A32" s="49" t="s">
        <v>136</v>
      </c>
      <c r="B32" s="150" t="s">
        <v>137</v>
      </c>
      <c r="C32" s="150"/>
      <c r="D32" s="49" t="s">
        <v>91</v>
      </c>
      <c r="E32" s="59"/>
      <c r="F32" s="107" t="s">
        <v>96</v>
      </c>
    </row>
    <row r="33" spans="1:6" s="2" customFormat="1" ht="23.25" customHeight="1">
      <c r="A33" s="66" t="s">
        <v>138</v>
      </c>
      <c r="B33" s="148" t="s">
        <v>139</v>
      </c>
      <c r="C33" s="148"/>
      <c r="D33" s="58" t="s">
        <v>91</v>
      </c>
      <c r="E33" s="59"/>
      <c r="F33" s="107">
        <f>4817.7+208.3+213.8+6813</f>
        <v>12052.8</v>
      </c>
    </row>
    <row r="34" spans="1:6" s="2" customFormat="1" ht="18.75" customHeight="1">
      <c r="A34" s="66" t="s">
        <v>140</v>
      </c>
      <c r="B34" s="148" t="s">
        <v>141</v>
      </c>
      <c r="C34" s="148"/>
      <c r="D34" s="58" t="s">
        <v>91</v>
      </c>
      <c r="E34" s="59"/>
      <c r="F34" s="107"/>
    </row>
    <row r="35" spans="1:6" ht="25.5" customHeight="1">
      <c r="A35" s="67" t="s">
        <v>142</v>
      </c>
      <c r="B35" s="148" t="s">
        <v>143</v>
      </c>
      <c r="C35" s="148"/>
      <c r="D35" s="49" t="s">
        <v>91</v>
      </c>
      <c r="E35" s="59"/>
      <c r="F35" s="107">
        <v>27371.8</v>
      </c>
    </row>
    <row r="36" spans="1:6" ht="25.5" customHeight="1">
      <c r="A36" s="67" t="s">
        <v>144</v>
      </c>
      <c r="B36" s="148" t="s">
        <v>141</v>
      </c>
      <c r="C36" s="148"/>
      <c r="D36" s="49" t="s">
        <v>91</v>
      </c>
      <c r="E36" s="59">
        <v>5368</v>
      </c>
      <c r="F36" s="107" t="s">
        <v>96</v>
      </c>
    </row>
    <row r="37" spans="1:6" ht="33" customHeight="1">
      <c r="A37" s="67" t="s">
        <v>145</v>
      </c>
      <c r="B37" s="148" t="s">
        <v>146</v>
      </c>
      <c r="C37" s="148"/>
      <c r="D37" s="49" t="s">
        <v>91</v>
      </c>
      <c r="E37" s="59"/>
      <c r="F37" s="107">
        <f>2453.3+909</f>
        <v>3362.3</v>
      </c>
    </row>
    <row r="38" spans="1:6" ht="33" customHeight="1">
      <c r="A38" s="67" t="s">
        <v>147</v>
      </c>
      <c r="B38" s="148" t="s">
        <v>148</v>
      </c>
      <c r="C38" s="148"/>
      <c r="D38" s="49" t="s">
        <v>91</v>
      </c>
      <c r="E38" s="59"/>
      <c r="F38" s="107">
        <f>9287.7+96.7+77.1+294.2+621.7+1170.8+0.1</f>
        <v>11548.300000000003</v>
      </c>
    </row>
    <row r="39" spans="1:6" ht="30" customHeight="1">
      <c r="A39" s="67" t="s">
        <v>149</v>
      </c>
      <c r="B39" s="148" t="s">
        <v>150</v>
      </c>
      <c r="C39" s="148"/>
      <c r="D39" s="49" t="s">
        <v>91</v>
      </c>
      <c r="E39" s="59">
        <v>1299.2</v>
      </c>
      <c r="F39" s="107" t="s">
        <v>151</v>
      </c>
    </row>
    <row r="40" spans="1:6" ht="51" customHeight="1">
      <c r="A40" s="67" t="s">
        <v>152</v>
      </c>
      <c r="B40" s="148" t="s">
        <v>153</v>
      </c>
      <c r="C40" s="148"/>
      <c r="D40" s="49" t="s">
        <v>91</v>
      </c>
      <c r="E40" s="59">
        <v>9327.61</v>
      </c>
      <c r="F40" s="107" t="s">
        <v>151</v>
      </c>
    </row>
    <row r="41" spans="1:6" s="57" customFormat="1" ht="63.75" customHeight="1">
      <c r="A41" s="68" t="s">
        <v>154</v>
      </c>
      <c r="B41" s="149" t="s">
        <v>155</v>
      </c>
      <c r="C41" s="149"/>
      <c r="D41" s="55" t="s">
        <v>91</v>
      </c>
      <c r="E41" s="56">
        <f>E6-E7</f>
        <v>0.001540115976240486</v>
      </c>
      <c r="F41" s="69" t="s">
        <v>236</v>
      </c>
    </row>
    <row r="42" spans="1:6" s="57" customFormat="1" ht="30" customHeight="1">
      <c r="A42" s="68" t="s">
        <v>156</v>
      </c>
      <c r="B42" s="149" t="s">
        <v>157</v>
      </c>
      <c r="C42" s="149"/>
      <c r="D42" s="55" t="s">
        <v>91</v>
      </c>
      <c r="E42" s="56"/>
      <c r="F42" s="106">
        <v>539.1</v>
      </c>
    </row>
    <row r="43" spans="1:6" s="57" customFormat="1" ht="30" customHeight="1">
      <c r="A43" s="68" t="s">
        <v>158</v>
      </c>
      <c r="B43" s="149" t="s">
        <v>159</v>
      </c>
      <c r="C43" s="149"/>
      <c r="D43" s="55" t="s">
        <v>91</v>
      </c>
      <c r="E43" s="56"/>
      <c r="F43" s="106" t="s">
        <v>96</v>
      </c>
    </row>
    <row r="44" spans="1:6" ht="30" customHeight="1">
      <c r="A44" s="67" t="s">
        <v>160</v>
      </c>
      <c r="B44" s="148" t="s">
        <v>161</v>
      </c>
      <c r="C44" s="148"/>
      <c r="D44" s="49" t="s">
        <v>91</v>
      </c>
      <c r="E44" s="59"/>
      <c r="F44" s="107">
        <f>F6-F7</f>
        <v>-51969.20000000001</v>
      </c>
    </row>
    <row r="45" spans="1:6" ht="64.5" customHeight="1">
      <c r="A45" s="67" t="s">
        <v>162</v>
      </c>
      <c r="B45" s="148" t="s">
        <v>163</v>
      </c>
      <c r="C45" s="148"/>
      <c r="D45" s="49" t="s">
        <v>91</v>
      </c>
      <c r="E45" s="70"/>
      <c r="F45" s="61" t="s">
        <v>96</v>
      </c>
    </row>
    <row r="46" spans="1:6" ht="21.75" customHeight="1">
      <c r="A46" s="67" t="s">
        <v>164</v>
      </c>
      <c r="B46" s="148" t="s">
        <v>165</v>
      </c>
      <c r="C46" s="148"/>
      <c r="D46" s="71" t="s">
        <v>166</v>
      </c>
      <c r="E46" s="59"/>
      <c r="F46" s="72">
        <v>140</v>
      </c>
    </row>
    <row r="47" spans="1:6" ht="21.75" customHeight="1">
      <c r="A47" s="67" t="s">
        <v>167</v>
      </c>
      <c r="B47" s="148" t="s">
        <v>168</v>
      </c>
      <c r="C47" s="148"/>
      <c r="D47" s="71" t="s">
        <v>166</v>
      </c>
      <c r="E47" s="73">
        <v>27.679</v>
      </c>
      <c r="F47" s="74">
        <v>32.5</v>
      </c>
    </row>
    <row r="48" spans="1:6" ht="40.5" customHeight="1">
      <c r="A48" s="67" t="s">
        <v>169</v>
      </c>
      <c r="B48" s="148" t="s">
        <v>170</v>
      </c>
      <c r="C48" s="148"/>
      <c r="D48" s="71" t="s">
        <v>171</v>
      </c>
      <c r="E48" s="59"/>
      <c r="F48" s="62">
        <v>87.767</v>
      </c>
    </row>
    <row r="49" spans="1:6" ht="39" customHeight="1">
      <c r="A49" s="67" t="s">
        <v>172</v>
      </c>
      <c r="B49" s="148" t="s">
        <v>173</v>
      </c>
      <c r="C49" s="148"/>
      <c r="D49" s="71" t="s">
        <v>171</v>
      </c>
      <c r="E49" s="75">
        <v>199.737</v>
      </c>
      <c r="F49" s="61" t="s">
        <v>96</v>
      </c>
    </row>
    <row r="50" spans="1:6" ht="26.25" customHeight="1">
      <c r="A50" s="67" t="s">
        <v>174</v>
      </c>
      <c r="B50" s="147" t="s">
        <v>175</v>
      </c>
      <c r="C50" s="147"/>
      <c r="D50" s="71" t="s">
        <v>171</v>
      </c>
      <c r="E50" s="75">
        <v>182.681</v>
      </c>
      <c r="F50" s="62">
        <v>62.10517</v>
      </c>
    </row>
    <row r="51" spans="1:6" ht="21" customHeight="1">
      <c r="A51" s="67" t="s">
        <v>176</v>
      </c>
      <c r="B51" s="148" t="s">
        <v>177</v>
      </c>
      <c r="C51" s="148"/>
      <c r="D51" s="71" t="s">
        <v>171</v>
      </c>
      <c r="E51" s="75">
        <v>15.011</v>
      </c>
      <c r="F51" s="79">
        <f>28.771+2.28</f>
        <v>31.051000000000002</v>
      </c>
    </row>
    <row r="52" spans="1:6" ht="21" customHeight="1">
      <c r="A52" s="67" t="s">
        <v>178</v>
      </c>
      <c r="B52" s="148" t="s">
        <v>179</v>
      </c>
      <c r="C52" s="148"/>
      <c r="D52" s="71" t="s">
        <v>171</v>
      </c>
      <c r="E52" s="75">
        <f>SUM(E50-E51)</f>
        <v>167.67000000000002</v>
      </c>
      <c r="F52" s="79">
        <f>F50-F51</f>
        <v>31.05417</v>
      </c>
    </row>
    <row r="53" spans="1:6" ht="33" customHeight="1">
      <c r="A53" s="67" t="s">
        <v>180</v>
      </c>
      <c r="B53" s="148" t="s">
        <v>181</v>
      </c>
      <c r="C53" s="148"/>
      <c r="D53" s="71" t="s">
        <v>182</v>
      </c>
      <c r="E53" s="49">
        <v>0.0124</v>
      </c>
      <c r="F53" s="62" t="s">
        <v>96</v>
      </c>
    </row>
    <row r="54" spans="1:6" ht="21" customHeight="1">
      <c r="A54" s="67" t="s">
        <v>183</v>
      </c>
      <c r="B54" s="147" t="s">
        <v>184</v>
      </c>
      <c r="C54" s="147"/>
      <c r="D54" s="71" t="s">
        <v>171</v>
      </c>
      <c r="E54" s="49"/>
      <c r="F54" s="62">
        <v>14.45183</v>
      </c>
    </row>
    <row r="55" spans="1:6" ht="30" customHeight="1">
      <c r="A55" s="67" t="s">
        <v>185</v>
      </c>
      <c r="B55" s="133" t="s">
        <v>186</v>
      </c>
      <c r="C55" s="133"/>
      <c r="D55" s="71" t="s">
        <v>187</v>
      </c>
      <c r="E55" s="76"/>
      <c r="F55" s="72">
        <v>75</v>
      </c>
    </row>
    <row r="56" spans="1:6" ht="40.5" customHeight="1">
      <c r="A56" s="67" t="s">
        <v>188</v>
      </c>
      <c r="B56" s="147" t="s">
        <v>189</v>
      </c>
      <c r="C56" s="147"/>
      <c r="D56" s="71" t="s">
        <v>187</v>
      </c>
      <c r="E56" s="77">
        <v>3</v>
      </c>
      <c r="F56" s="61" t="s">
        <v>96</v>
      </c>
    </row>
    <row r="57" spans="1:6" ht="35.25" customHeight="1">
      <c r="A57" s="67" t="s">
        <v>190</v>
      </c>
      <c r="B57" s="147" t="s">
        <v>191</v>
      </c>
      <c r="C57" s="147"/>
      <c r="D57" s="71" t="s">
        <v>192</v>
      </c>
      <c r="E57" s="78"/>
      <c r="F57" s="62">
        <f>(F11*1000)*1.37/76.557</f>
        <v>176.76842091513512</v>
      </c>
    </row>
    <row r="58" spans="1:6" ht="35.25" customHeight="1">
      <c r="A58" s="67" t="s">
        <v>193</v>
      </c>
      <c r="B58" s="147" t="s">
        <v>194</v>
      </c>
      <c r="C58" s="147"/>
      <c r="D58" s="71" t="s">
        <v>195</v>
      </c>
      <c r="E58" s="78"/>
      <c r="F58" s="62">
        <f>(2314562+573020)/1000/76.557</f>
        <v>37.71806627741421</v>
      </c>
    </row>
    <row r="59" spans="1:6" ht="35.25" customHeight="1">
      <c r="A59" s="67" t="s">
        <v>196</v>
      </c>
      <c r="B59" s="147" t="s">
        <v>197</v>
      </c>
      <c r="C59" s="147"/>
      <c r="D59" s="71" t="s">
        <v>198</v>
      </c>
      <c r="E59" s="73">
        <v>1.238</v>
      </c>
      <c r="F59" s="79">
        <f>F25/35.875/76.557</f>
        <v>1.4996273187443994</v>
      </c>
    </row>
  </sheetData>
  <mergeCells count="53">
    <mergeCell ref="B52:C52"/>
    <mergeCell ref="B53:C53"/>
    <mergeCell ref="B58:C58"/>
    <mergeCell ref="B59:C59"/>
    <mergeCell ref="B54:C54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A18:A21"/>
    <mergeCell ref="B18:B21"/>
    <mergeCell ref="B22:C22"/>
    <mergeCell ref="B23:C23"/>
    <mergeCell ref="B9:C9"/>
    <mergeCell ref="A10:A13"/>
    <mergeCell ref="B10:B13"/>
    <mergeCell ref="A14:A17"/>
    <mergeCell ref="B14:B17"/>
    <mergeCell ref="B5:C5"/>
    <mergeCell ref="B6:C6"/>
    <mergeCell ref="B7:C7"/>
    <mergeCell ref="B8:C8"/>
    <mergeCell ref="A1:E1"/>
    <mergeCell ref="A2:E2"/>
    <mergeCell ref="B3:C3"/>
    <mergeCell ref="B4:C4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N25"/>
  <sheetViews>
    <sheetView zoomScale="75" zoomScaleNormal="75" workbookViewId="0" topLeftCell="B1">
      <selection activeCell="E17" sqref="E17"/>
    </sheetView>
  </sheetViews>
  <sheetFormatPr defaultColWidth="9.00390625" defaultRowHeight="12.75"/>
  <cols>
    <col min="1" max="1" width="0" style="97" hidden="1" customWidth="1"/>
    <col min="2" max="2" width="1.12109375" style="97" customWidth="1"/>
    <col min="3" max="3" width="6.875" style="97" customWidth="1"/>
    <col min="4" max="4" width="50.75390625" style="97" customWidth="1"/>
    <col min="5" max="5" width="95.125" style="97" customWidth="1"/>
    <col min="6" max="16384" width="9.125" style="97" customWidth="1"/>
  </cols>
  <sheetData>
    <row r="1" spans="2:14" s="80" customFormat="1" ht="20.25" customHeight="1">
      <c r="B1" s="134"/>
      <c r="C1" s="134"/>
      <c r="D1" s="134"/>
      <c r="E1" s="134"/>
      <c r="F1" s="81"/>
      <c r="G1" s="81"/>
      <c r="H1" s="81"/>
      <c r="I1" s="81"/>
      <c r="J1" s="81"/>
      <c r="K1" s="81"/>
      <c r="L1" s="81"/>
      <c r="M1" s="81"/>
      <c r="N1" s="81"/>
    </row>
    <row r="2" spans="2:14" s="80" customFormat="1" ht="20.25" customHeight="1">
      <c r="B2" s="104"/>
      <c r="C2" s="104"/>
      <c r="D2" s="104"/>
      <c r="E2" s="104"/>
      <c r="F2" s="81"/>
      <c r="G2" s="81"/>
      <c r="H2" s="81"/>
      <c r="I2" s="81"/>
      <c r="J2" s="81"/>
      <c r="K2" s="81"/>
      <c r="L2" s="81"/>
      <c r="M2" s="81"/>
      <c r="N2" s="81"/>
    </row>
    <row r="3" spans="2:10" s="82" customFormat="1" ht="36" customHeight="1">
      <c r="B3" s="109"/>
      <c r="C3" s="135" t="s">
        <v>199</v>
      </c>
      <c r="D3" s="135"/>
      <c r="E3" s="135"/>
      <c r="F3" s="83"/>
      <c r="G3" s="83"/>
      <c r="H3" s="83"/>
      <c r="I3" s="83"/>
      <c r="J3" s="83"/>
    </row>
    <row r="4" spans="2:10" s="82" customFormat="1" ht="12.75" customHeight="1">
      <c r="B4" s="109"/>
      <c r="C4" s="84"/>
      <c r="D4" s="84"/>
      <c r="E4" s="84"/>
      <c r="F4" s="85"/>
      <c r="G4" s="85"/>
      <c r="H4" s="85"/>
      <c r="I4" s="85"/>
      <c r="J4" s="85"/>
    </row>
    <row r="5" spans="2:10" s="82" customFormat="1" ht="30" customHeight="1">
      <c r="B5" s="109"/>
      <c r="C5" s="86" t="s">
        <v>58</v>
      </c>
      <c r="D5" s="86" t="s">
        <v>59</v>
      </c>
      <c r="E5" s="86" t="s">
        <v>200</v>
      </c>
      <c r="F5" s="85"/>
      <c r="G5" s="85"/>
      <c r="H5" s="85"/>
      <c r="I5" s="85"/>
      <c r="J5" s="85"/>
    </row>
    <row r="6" spans="2:10" s="82" customFormat="1" ht="12" customHeight="1">
      <c r="B6" s="109"/>
      <c r="C6" s="86">
        <v>1</v>
      </c>
      <c r="D6" s="86">
        <f>C6+1</f>
        <v>2</v>
      </c>
      <c r="E6" s="86">
        <f>D6+1</f>
        <v>3</v>
      </c>
      <c r="F6" s="85"/>
      <c r="G6" s="85"/>
      <c r="H6" s="85"/>
      <c r="I6" s="85"/>
      <c r="J6" s="85"/>
    </row>
    <row r="7" spans="2:5" s="82" customFormat="1" ht="42" customHeight="1">
      <c r="B7" s="110"/>
      <c r="C7" s="87">
        <v>1</v>
      </c>
      <c r="D7" s="88" t="s">
        <v>201</v>
      </c>
      <c r="E7" s="91" t="s">
        <v>238</v>
      </c>
    </row>
    <row r="8" spans="2:5" s="82" customFormat="1" ht="42" customHeight="1">
      <c r="B8" s="110"/>
      <c r="C8" s="87">
        <v>2</v>
      </c>
      <c r="D8" s="89" t="s">
        <v>202</v>
      </c>
      <c r="E8" s="111">
        <v>0</v>
      </c>
    </row>
    <row r="9" spans="2:5" s="82" customFormat="1" ht="31.5" customHeight="1">
      <c r="B9" s="110"/>
      <c r="C9" s="90">
        <v>3</v>
      </c>
      <c r="D9" s="128" t="s">
        <v>203</v>
      </c>
      <c r="E9" s="113" t="s">
        <v>239</v>
      </c>
    </row>
    <row r="10" spans="2:5" s="82" customFormat="1" ht="31.5" customHeight="1">
      <c r="B10" s="110"/>
      <c r="C10" s="92"/>
      <c r="D10" s="156"/>
      <c r="E10" s="114" t="s">
        <v>240</v>
      </c>
    </row>
    <row r="11" spans="2:5" s="82" customFormat="1" ht="31.5" customHeight="1">
      <c r="B11" s="110"/>
      <c r="C11" s="92"/>
      <c r="D11" s="156"/>
      <c r="E11" s="114" t="s">
        <v>241</v>
      </c>
    </row>
    <row r="12" spans="2:5" s="82" customFormat="1" ht="31.5" customHeight="1">
      <c r="B12" s="110"/>
      <c r="C12" s="92"/>
      <c r="D12" s="156"/>
      <c r="E12" s="114" t="s">
        <v>242</v>
      </c>
    </row>
    <row r="13" spans="2:5" s="82" customFormat="1" ht="31.5" customHeight="1">
      <c r="B13" s="110"/>
      <c r="C13" s="92"/>
      <c r="D13" s="156"/>
      <c r="E13" s="114" t="s">
        <v>243</v>
      </c>
    </row>
    <row r="14" spans="2:5" s="82" customFormat="1" ht="31.5" customHeight="1">
      <c r="B14" s="110"/>
      <c r="C14" s="92"/>
      <c r="D14" s="156"/>
      <c r="E14" s="114" t="s">
        <v>244</v>
      </c>
    </row>
    <row r="15" spans="2:5" s="82" customFormat="1" ht="31.5" customHeight="1">
      <c r="B15" s="110"/>
      <c r="C15" s="92"/>
      <c r="D15" s="156"/>
      <c r="E15" s="114" t="s">
        <v>245</v>
      </c>
    </row>
    <row r="16" spans="2:5" s="82" customFormat="1" ht="31.5" customHeight="1">
      <c r="B16" s="110"/>
      <c r="C16" s="92"/>
      <c r="D16" s="156"/>
      <c r="E16" s="114" t="s">
        <v>246</v>
      </c>
    </row>
    <row r="17" spans="2:5" s="82" customFormat="1" ht="31.5" customHeight="1">
      <c r="B17" s="110"/>
      <c r="C17" s="92"/>
      <c r="D17" s="156"/>
      <c r="E17" s="114" t="s">
        <v>247</v>
      </c>
    </row>
    <row r="18" spans="2:5" s="82" customFormat="1" ht="31.5" customHeight="1">
      <c r="B18" s="110"/>
      <c r="C18" s="92"/>
      <c r="D18" s="156"/>
      <c r="E18" s="114" t="s">
        <v>248</v>
      </c>
    </row>
    <row r="19" spans="2:5" s="82" customFormat="1" ht="31.5" customHeight="1">
      <c r="B19" s="110"/>
      <c r="C19" s="92"/>
      <c r="D19" s="156"/>
      <c r="E19" s="114" t="s">
        <v>249</v>
      </c>
    </row>
    <row r="20" spans="2:5" s="82" customFormat="1" ht="31.5" customHeight="1">
      <c r="B20" s="110"/>
      <c r="C20" s="92"/>
      <c r="D20" s="156"/>
      <c r="E20" s="114" t="s">
        <v>250</v>
      </c>
    </row>
    <row r="21" spans="2:5" s="82" customFormat="1" ht="31.5" customHeight="1">
      <c r="B21" s="110"/>
      <c r="C21" s="92"/>
      <c r="D21" s="156"/>
      <c r="E21" s="114" t="s">
        <v>251</v>
      </c>
    </row>
    <row r="22" spans="2:5" s="82" customFormat="1" ht="31.5" customHeight="1">
      <c r="B22" s="110"/>
      <c r="C22" s="92"/>
      <c r="D22" s="156"/>
      <c r="E22" s="114" t="s">
        <v>252</v>
      </c>
    </row>
    <row r="23" spans="2:5" s="82" customFormat="1" ht="31.5" customHeight="1">
      <c r="B23" s="110"/>
      <c r="C23" s="92"/>
      <c r="D23" s="156"/>
      <c r="E23" s="115" t="s">
        <v>237</v>
      </c>
    </row>
    <row r="24" spans="3:5" s="93" customFormat="1" ht="31.5">
      <c r="C24" s="87">
        <v>4</v>
      </c>
      <c r="D24" s="94" t="s">
        <v>204</v>
      </c>
      <c r="E24" s="112">
        <v>1</v>
      </c>
    </row>
    <row r="25" spans="3:5" s="93" customFormat="1" ht="47.25">
      <c r="C25" s="95">
        <v>5</v>
      </c>
      <c r="D25" s="94" t="s">
        <v>205</v>
      </c>
      <c r="E25" s="96">
        <v>14</v>
      </c>
    </row>
  </sheetData>
  <mergeCells count="3">
    <mergeCell ref="B1:E1"/>
    <mergeCell ref="C3:E3"/>
    <mergeCell ref="D9:D23"/>
  </mergeCells>
  <dataValidations count="1">
    <dataValidation type="decimal" allowBlank="1" showInputMessage="1" showErrorMessage="1" sqref="E8">
      <formula1>0</formula1>
      <formula2>999999999999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workbookViewId="0" topLeftCell="A1">
      <selection activeCell="DF20" sqref="DC20:DF21"/>
    </sheetView>
  </sheetViews>
  <sheetFormatPr defaultColWidth="0.875" defaultRowHeight="12.75"/>
  <cols>
    <col min="1" max="96" width="0.875" style="44" customWidth="1"/>
    <col min="97" max="97" width="0.37109375" style="44" customWidth="1"/>
    <col min="98" max="16384" width="0.875" style="44" customWidth="1"/>
  </cols>
  <sheetData>
    <row r="1" spans="1:96" s="98" customFormat="1" ht="12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</row>
    <row r="3" spans="1:97" ht="15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</row>
    <row r="4" spans="2:97" s="99" customFormat="1" ht="19.5" customHeight="1">
      <c r="B4" s="201" t="s">
        <v>206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5"/>
    </row>
    <row r="5" spans="2:97" s="99" customFormat="1" ht="13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5"/>
    </row>
    <row r="6" spans="1:97" s="99" customFormat="1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193" t="s">
        <v>208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6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8"/>
    </row>
    <row r="9" spans="1:97" ht="15.75" customHeight="1">
      <c r="A9" s="193" t="s">
        <v>209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6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8"/>
    </row>
    <row r="10" spans="1:97" ht="15.75" customHeight="1">
      <c r="A10" s="193" t="s">
        <v>210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8"/>
    </row>
    <row r="11" spans="1:97" ht="47.25" customHeight="1">
      <c r="A11" s="193" t="s">
        <v>211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196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8"/>
    </row>
    <row r="12" spans="1:97" ht="31.5" customHeight="1">
      <c r="A12" s="193" t="s">
        <v>212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9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8"/>
    </row>
    <row r="13" spans="1:97" ht="31.5" customHeight="1">
      <c r="A13" s="193" t="s">
        <v>213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196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8"/>
    </row>
    <row r="15" spans="1:97" s="99" customFormat="1" ht="16.5">
      <c r="A15" s="157" t="s">
        <v>214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</row>
    <row r="16" spans="1:97" s="99" customFormat="1" ht="16.5">
      <c r="A16" s="157" t="s">
        <v>215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</row>
    <row r="17" spans="45:76" ht="15.75"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</row>
    <row r="18" spans="1:97" ht="31.5" customHeight="1">
      <c r="A18" s="171" t="s">
        <v>216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3"/>
      <c r="AR18" s="180" t="s">
        <v>217</v>
      </c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2"/>
      <c r="BV18" s="180" t="s">
        <v>218</v>
      </c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2"/>
    </row>
    <row r="19" spans="1:97" ht="15.7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  <c r="AR19" s="102"/>
      <c r="AV19" s="44" t="s">
        <v>219</v>
      </c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44" t="s">
        <v>220</v>
      </c>
      <c r="BU19" s="103"/>
      <c r="BV19" s="183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5"/>
    </row>
    <row r="20" spans="1:97" ht="15.7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9"/>
      <c r="AR20" s="190" t="s">
        <v>91</v>
      </c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2"/>
      <c r="BV20" s="186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8"/>
    </row>
    <row r="21" spans="1:97" ht="15.75">
      <c r="A21" s="163" t="s">
        <v>221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5"/>
      <c r="AR21" s="159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1"/>
      <c r="BV21" s="163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5"/>
    </row>
    <row r="23" spans="1:97" s="99" customFormat="1" ht="16.5">
      <c r="A23" s="157" t="s">
        <v>222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</row>
    <row r="24" spans="1:97" s="99" customFormat="1" ht="16.5">
      <c r="A24" s="157" t="s">
        <v>223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</row>
    <row r="26" spans="1:97" ht="80.25" customHeight="1">
      <c r="A26" s="170" t="s">
        <v>224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 t="s">
        <v>225</v>
      </c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 t="s">
        <v>226</v>
      </c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 t="s">
        <v>227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</row>
    <row r="27" spans="1:97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</row>
    <row r="29" spans="1:97" s="99" customFormat="1" ht="16.5">
      <c r="A29" s="157" t="s">
        <v>228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</row>
    <row r="31" spans="1:97" ht="96" customHeight="1">
      <c r="A31" s="170" t="s">
        <v>229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 t="s">
        <v>230</v>
      </c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 t="s">
        <v>231</v>
      </c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 t="s">
        <v>232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</row>
    <row r="32" spans="1:97" ht="15.7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8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63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5"/>
    </row>
    <row r="34" spans="1:97" s="99" customFormat="1" ht="16.5">
      <c r="A34" s="157" t="s">
        <v>233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</row>
    <row r="36" spans="1:97" ht="15.75">
      <c r="A36" s="158" t="s">
        <v>234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9" t="s">
        <v>235</v>
      </c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1"/>
    </row>
    <row r="37" spans="1:97" ht="15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5"/>
    </row>
  </sheetData>
  <mergeCells count="50">
    <mergeCell ref="A1:CR1"/>
    <mergeCell ref="A3:CS3"/>
    <mergeCell ref="B4:CR4"/>
    <mergeCell ref="A6:CS6"/>
    <mergeCell ref="A8:BE8"/>
    <mergeCell ref="BF8:CS8"/>
    <mergeCell ref="A9:BE9"/>
    <mergeCell ref="BF9:CS9"/>
    <mergeCell ref="A10:BE10"/>
    <mergeCell ref="BF10:CS10"/>
    <mergeCell ref="A11:BE11"/>
    <mergeCell ref="BF11:CS11"/>
    <mergeCell ref="A12:BE12"/>
    <mergeCell ref="BF12:CS12"/>
    <mergeCell ref="A13:BE13"/>
    <mergeCell ref="BF13:CS13"/>
    <mergeCell ref="A15:CS15"/>
    <mergeCell ref="A16:CS16"/>
    <mergeCell ref="A18:AQ20"/>
    <mergeCell ref="AR18:BU18"/>
    <mergeCell ref="BV18:CS20"/>
    <mergeCell ref="AZ19:BK19"/>
    <mergeCell ref="AR20:BU20"/>
    <mergeCell ref="A21:AQ21"/>
    <mergeCell ref="AR21:BU21"/>
    <mergeCell ref="BV21:CS21"/>
    <mergeCell ref="A23:CS23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32:V32"/>
    <mergeCell ref="W32:AV32"/>
    <mergeCell ref="AW32:BV32"/>
    <mergeCell ref="BW32:CS32"/>
    <mergeCell ref="A34:CS34"/>
    <mergeCell ref="A36:AF36"/>
    <mergeCell ref="AG36:CS36"/>
    <mergeCell ref="A37:AF37"/>
    <mergeCell ref="AG37:CS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B24"/>
  <sheetViews>
    <sheetView zoomScale="75" zoomScaleNormal="75" workbookViewId="0" topLeftCell="A10">
      <selection activeCell="E5" sqref="E5"/>
    </sheetView>
  </sheetViews>
  <sheetFormatPr defaultColWidth="9.00390625" defaultRowHeight="12.75"/>
  <cols>
    <col min="1" max="1" width="58.375" style="0" customWidth="1"/>
    <col min="2" max="2" width="24.00390625" style="0" customWidth="1"/>
  </cols>
  <sheetData>
    <row r="1" spans="1:2" ht="16.5">
      <c r="A1" s="201" t="s">
        <v>253</v>
      </c>
      <c r="B1" s="201"/>
    </row>
    <row r="2" spans="1:2" ht="16.5">
      <c r="A2" s="116"/>
      <c r="B2" s="116"/>
    </row>
    <row r="3" spans="1:2" ht="16.5">
      <c r="A3" s="117"/>
      <c r="B3" s="118"/>
    </row>
    <row r="4" spans="1:2" ht="17.25" thickBot="1">
      <c r="A4" s="117"/>
      <c r="B4" s="118"/>
    </row>
    <row r="5" spans="1:2" ht="55.5" customHeight="1" thickBot="1">
      <c r="A5" s="119" t="s">
        <v>254</v>
      </c>
      <c r="B5" s="120"/>
    </row>
    <row r="6" spans="1:2" ht="36" customHeight="1">
      <c r="A6" s="121" t="s">
        <v>276</v>
      </c>
      <c r="B6" s="122">
        <v>1</v>
      </c>
    </row>
    <row r="7" spans="1:2" ht="29.25" customHeight="1">
      <c r="A7" s="123" t="s">
        <v>277</v>
      </c>
      <c r="B7" s="124">
        <v>0</v>
      </c>
    </row>
    <row r="8" spans="1:2" ht="29.25" customHeight="1">
      <c r="A8" s="123" t="s">
        <v>279</v>
      </c>
      <c r="B8" s="124">
        <v>0</v>
      </c>
    </row>
    <row r="9" spans="1:2" ht="22.5" customHeight="1" thickBot="1">
      <c r="A9" s="125" t="s">
        <v>278</v>
      </c>
      <c r="B9" s="126">
        <v>0</v>
      </c>
    </row>
    <row r="10" spans="1:2" ht="58.5" customHeight="1" thickBot="1">
      <c r="A10" s="119" t="s">
        <v>255</v>
      </c>
      <c r="B10" s="120"/>
    </row>
    <row r="11" spans="1:2" ht="21.75" customHeight="1">
      <c r="A11" s="121" t="s">
        <v>276</v>
      </c>
      <c r="B11" s="122">
        <v>1</v>
      </c>
    </row>
    <row r="12" spans="1:2" ht="24" customHeight="1">
      <c r="A12" s="123" t="s">
        <v>277</v>
      </c>
      <c r="B12" s="124">
        <v>0</v>
      </c>
    </row>
    <row r="13" spans="1:2" ht="26.25" customHeight="1">
      <c r="A13" s="123" t="s">
        <v>279</v>
      </c>
      <c r="B13" s="124">
        <v>0</v>
      </c>
    </row>
    <row r="14" spans="1:2" ht="16.5" customHeight="1" thickBot="1">
      <c r="A14" s="125" t="s">
        <v>278</v>
      </c>
      <c r="B14" s="126">
        <v>0</v>
      </c>
    </row>
    <row r="15" spans="1:2" ht="72.75" customHeight="1" thickBot="1">
      <c r="A15" s="119" t="s">
        <v>256</v>
      </c>
      <c r="B15" s="120"/>
    </row>
    <row r="16" spans="1:2" ht="21" customHeight="1">
      <c r="A16" s="121" t="s">
        <v>276</v>
      </c>
      <c r="B16" s="122">
        <v>0</v>
      </c>
    </row>
    <row r="17" spans="1:2" ht="18" customHeight="1">
      <c r="A17" s="123" t="s">
        <v>277</v>
      </c>
      <c r="B17" s="124">
        <v>0</v>
      </c>
    </row>
    <row r="18" spans="1:2" ht="18" customHeight="1">
      <c r="A18" s="123" t="s">
        <v>279</v>
      </c>
      <c r="B18" s="124">
        <v>0</v>
      </c>
    </row>
    <row r="19" spans="1:2" ht="22.5" customHeight="1" thickBot="1">
      <c r="A19" s="125" t="s">
        <v>278</v>
      </c>
      <c r="B19" s="126">
        <v>0</v>
      </c>
    </row>
    <row r="20" spans="1:2" ht="26.25" customHeight="1" thickBot="1">
      <c r="A20" s="127" t="s">
        <v>257</v>
      </c>
      <c r="B20" s="120"/>
    </row>
    <row r="21" spans="1:2" ht="17.25" customHeight="1">
      <c r="A21" s="121" t="s">
        <v>276</v>
      </c>
      <c r="B21" s="122" t="s">
        <v>280</v>
      </c>
    </row>
    <row r="22" spans="1:2" ht="21" customHeight="1">
      <c r="A22" s="123" t="s">
        <v>277</v>
      </c>
      <c r="B22" s="124" t="s">
        <v>280</v>
      </c>
    </row>
    <row r="23" spans="1:2" ht="21.75" customHeight="1">
      <c r="A23" s="123" t="s">
        <v>279</v>
      </c>
      <c r="B23" s="124" t="s">
        <v>280</v>
      </c>
    </row>
    <row r="24" spans="1:2" ht="19.5" customHeight="1" thickBot="1">
      <c r="A24" s="125" t="s">
        <v>278</v>
      </c>
      <c r="B24" s="126" t="s">
        <v>280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65.625" style="1" customWidth="1"/>
    <col min="2" max="2" width="31.625" style="1" customWidth="1"/>
    <col min="3" max="3" width="40.375" style="1" customWidth="1"/>
    <col min="4" max="16384" width="9.125" style="1" customWidth="1"/>
  </cols>
  <sheetData>
    <row r="1" spans="1:2" ht="15.75" customHeight="1">
      <c r="A1" s="203"/>
      <c r="B1" s="203"/>
    </row>
    <row r="3" spans="1:2" ht="42" customHeight="1">
      <c r="A3" s="129" t="s">
        <v>20</v>
      </c>
      <c r="B3" s="129"/>
    </row>
    <row r="4" spans="1:2" ht="15.75">
      <c r="A4" s="22"/>
      <c r="B4" s="22"/>
    </row>
    <row r="5" spans="1:2" ht="15.75">
      <c r="A5" s="22"/>
      <c r="B5" s="22"/>
    </row>
    <row r="6" spans="1:2" ht="102" customHeight="1">
      <c r="A6" s="3" t="s">
        <v>15</v>
      </c>
      <c r="B6" s="25" t="s">
        <v>38</v>
      </c>
    </row>
    <row r="13" ht="15.75">
      <c r="A13" s="1" t="s">
        <v>14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48.75390625" style="11" customWidth="1"/>
    <col min="2" max="2" width="58.00390625" style="11" customWidth="1"/>
    <col min="3" max="16384" width="9.125" style="11" customWidth="1"/>
  </cols>
  <sheetData>
    <row r="1" spans="1:2" ht="12.75">
      <c r="A1" s="205"/>
      <c r="B1" s="205"/>
    </row>
    <row r="3" spans="1:2" ht="57.75" customHeight="1">
      <c r="A3" s="204" t="s">
        <v>21</v>
      </c>
      <c r="B3" s="204"/>
    </row>
    <row r="4" ht="16.5">
      <c r="A4" s="6"/>
    </row>
    <row r="5" spans="1:2" ht="47.25">
      <c r="A5" s="3" t="s">
        <v>16</v>
      </c>
      <c r="B5" s="25" t="s">
        <v>39</v>
      </c>
    </row>
    <row r="6" spans="1:2" ht="119.25" customHeight="1">
      <c r="A6" s="3" t="s">
        <v>17</v>
      </c>
      <c r="B6" s="26" t="s">
        <v>40</v>
      </c>
    </row>
    <row r="7" spans="1:2" ht="145.5" customHeight="1">
      <c r="A7" s="3" t="s">
        <v>18</v>
      </c>
      <c r="B7" s="23" t="s">
        <v>35</v>
      </c>
    </row>
    <row r="8" spans="1:2" ht="33" customHeight="1">
      <c r="A8" s="206" t="s">
        <v>19</v>
      </c>
      <c r="B8" s="207"/>
    </row>
    <row r="9" spans="1:2" ht="15.75">
      <c r="A9" s="8" t="s">
        <v>0</v>
      </c>
      <c r="B9" s="7" t="s">
        <v>34</v>
      </c>
    </row>
    <row r="10" spans="1:2" ht="51">
      <c r="A10" s="8" t="s">
        <v>1</v>
      </c>
      <c r="B10" s="24" t="s">
        <v>36</v>
      </c>
    </row>
    <row r="11" spans="1:2" ht="15.75">
      <c r="A11" s="8" t="s">
        <v>2</v>
      </c>
      <c r="B11" s="32" t="s">
        <v>53</v>
      </c>
    </row>
    <row r="12" spans="1:2" ht="15.75">
      <c r="A12" s="8" t="s">
        <v>3</v>
      </c>
      <c r="B12" s="27" t="s">
        <v>37</v>
      </c>
    </row>
  </sheetData>
  <sheetProtection/>
  <mergeCells count="3">
    <mergeCell ref="A3:B3"/>
    <mergeCell ref="A1:B1"/>
    <mergeCell ref="A8:B8"/>
  </mergeCells>
  <hyperlinks>
    <hyperlink ref="B11" r:id="rId1" display="mail@mmrp.ru"/>
    <hyperlink ref="B12" r:id="rId2" display="www.portofmurmansk.ru"/>
  </hyperlinks>
  <printOptions/>
  <pageMargins left="0.75" right="0.21" top="0.48" bottom="1" header="0.5" footer="0.5"/>
  <pageSetup horizontalDpi="600" verticalDpi="600" orientation="portrait" paperSize="9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2015-04-15T09:01:16Z</cp:lastPrinted>
  <dcterms:created xsi:type="dcterms:W3CDTF">2012-01-13T07:53:14Z</dcterms:created>
  <dcterms:modified xsi:type="dcterms:W3CDTF">2015-04-15T09:01:22Z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